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0" yWindow="0" windowWidth="28800" windowHeight="11745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62913"/>
</workbook>
</file>

<file path=xl/calcChain.xml><?xml version="1.0" encoding="utf-8"?>
<calcChain xmlns="http://schemas.openxmlformats.org/spreadsheetml/2006/main">
  <c r="D97" i="20" l="1"/>
  <c r="D12" i="20"/>
  <c r="D9" i="20"/>
  <c r="D142" i="1" l="1"/>
  <c r="D97" i="1"/>
  <c r="D12" i="1"/>
  <c r="E89" i="1" l="1"/>
  <c r="F89" i="1" s="1"/>
  <c r="G89" i="1" s="1"/>
  <c r="H89" i="1" s="1"/>
  <c r="E84" i="1"/>
  <c r="F84" i="1" s="1"/>
  <c r="G84" i="1" s="1"/>
  <c r="H84" i="1" s="1"/>
  <c r="E79" i="1"/>
  <c r="F79" i="1" s="1"/>
  <c r="G79" i="1" s="1"/>
  <c r="H79" i="1" s="1"/>
  <c r="E77" i="1"/>
  <c r="F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H104" i="20"/>
  <c r="G104" i="20"/>
  <c r="F104" i="20"/>
  <c r="E104" i="20"/>
  <c r="G77" i="1" l="1"/>
  <c r="H77" i="1" s="1"/>
  <c r="F69" i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F148" i="20"/>
  <c r="E148" i="20"/>
  <c r="D142" i="20"/>
  <c r="H135" i="20"/>
  <c r="G135" i="20"/>
  <c r="F135" i="20"/>
  <c r="E135" i="20"/>
  <c r="D135" i="20"/>
  <c r="D132" i="20"/>
  <c r="D134" i="20" s="1"/>
  <c r="E132" i="20"/>
  <c r="E134" i="20" s="1"/>
  <c r="H97" i="20"/>
  <c r="G97" i="20"/>
  <c r="F97" i="20"/>
  <c r="E97" i="20"/>
  <c r="D82" i="20"/>
  <c r="D22" i="20"/>
  <c r="D141" i="20" l="1"/>
  <c r="D148" i="20" s="1"/>
  <c r="E12" i="20"/>
  <c r="D13" i="20"/>
  <c r="E139" i="20"/>
  <c r="D139" i="20"/>
  <c r="E27" i="20"/>
  <c r="E82" i="20"/>
  <c r="E83" i="20" s="1"/>
  <c r="F82" i="20"/>
  <c r="F13" i="20" l="1"/>
  <c r="F18" i="20" s="1"/>
  <c r="G12" i="20"/>
  <c r="G9" i="20"/>
  <c r="F12" i="20"/>
  <c r="F9" i="20"/>
  <c r="D17" i="20"/>
  <c r="D18" i="20"/>
  <c r="D20" i="20"/>
  <c r="E13" i="20"/>
  <c r="E18" i="20" s="1"/>
  <c r="F83" i="20"/>
  <c r="G27" i="20"/>
  <c r="F27" i="20"/>
  <c r="E20" i="20"/>
  <c r="H27" i="20"/>
  <c r="F132" i="20"/>
  <c r="F134" i="20" s="1"/>
  <c r="F139" i="20" s="1"/>
  <c r="H158" i="1"/>
  <c r="G158" i="1"/>
  <c r="F158" i="1"/>
  <c r="E158" i="1"/>
  <c r="F17" i="20" l="1"/>
  <c r="F19" i="20" s="1"/>
  <c r="H13" i="20"/>
  <c r="H20" i="20" s="1"/>
  <c r="H12" i="20"/>
  <c r="H9" i="20"/>
  <c r="F20" i="20"/>
  <c r="E17" i="20"/>
  <c r="E19" i="20" s="1"/>
  <c r="D19" i="20"/>
  <c r="G132" i="20"/>
  <c r="G134" i="20" s="1"/>
  <c r="G139" i="20" s="1"/>
  <c r="H132" i="20"/>
  <c r="H134" i="20" s="1"/>
  <c r="H139" i="20" s="1"/>
  <c r="G13" i="20"/>
  <c r="H17" i="20" l="1"/>
  <c r="H18" i="20"/>
  <c r="H82" i="20"/>
  <c r="G82" i="20"/>
  <c r="G83" i="20" s="1"/>
  <c r="G20" i="20"/>
  <c r="G18" i="20"/>
  <c r="G17" i="20"/>
  <c r="E142" i="1"/>
  <c r="F142" i="1"/>
  <c r="G142" i="1"/>
  <c r="H142" i="1"/>
  <c r="E157" i="1"/>
  <c r="H19" i="20" l="1"/>
  <c r="G19" i="20"/>
  <c r="H83" i="20"/>
  <c r="F157" i="1"/>
  <c r="G157" i="1"/>
  <c r="H157" i="1"/>
  <c r="D22" i="1" l="1"/>
  <c r="D135" i="1"/>
  <c r="D134" i="1"/>
  <c r="E23" i="1" l="1"/>
  <c r="D139" i="1"/>
  <c r="E22" i="1"/>
  <c r="E82" i="1" l="1"/>
  <c r="F22" i="1" l="1"/>
  <c r="G23" i="1" s="1"/>
  <c r="G22" i="1"/>
  <c r="H23" i="1" s="1"/>
  <c r="F82" i="1"/>
  <c r="H82" i="1"/>
  <c r="E135" i="1"/>
  <c r="F135" i="1"/>
  <c r="G135" i="1"/>
  <c r="H135" i="1"/>
  <c r="H22" i="1" l="1"/>
  <c r="G82" i="1"/>
  <c r="H148" i="1" l="1"/>
  <c r="D148" i="1"/>
  <c r="E148" i="1"/>
  <c r="F148" i="1"/>
  <c r="G148" i="1"/>
  <c r="E97" i="1" l="1"/>
  <c r="F97" i="1"/>
  <c r="G97" i="1"/>
  <c r="H97" i="1"/>
  <c r="E134" i="1" l="1"/>
  <c r="E139" i="1" s="1"/>
  <c r="F134" i="1" l="1"/>
  <c r="F139" i="1" s="1"/>
  <c r="F23" i="1" l="1"/>
  <c r="G134" i="1"/>
  <c r="G139" i="1" s="1"/>
  <c r="G83" i="1" l="1"/>
  <c r="H134" i="1"/>
  <c r="H139" i="1" s="1"/>
  <c r="H83" i="1" l="1"/>
  <c r="F83" i="1" l="1"/>
  <c r="G25" i="20"/>
  <c r="F25" i="20"/>
  <c r="E22" i="20"/>
  <c r="E23" i="20" s="1"/>
  <c r="H22" i="20"/>
  <c r="H25" i="20"/>
  <c r="F22" i="20"/>
  <c r="E25" i="20"/>
  <c r="G22" i="20"/>
  <c r="F23" i="20" l="1"/>
  <c r="G23" i="20"/>
  <c r="H23" i="20"/>
  <c r="E12" i="1" l="1"/>
  <c r="D13" i="1"/>
  <c r="D20" i="1" s="1"/>
  <c r="H12" i="1"/>
  <c r="F12" i="1"/>
  <c r="G12" i="1"/>
  <c r="F13" i="1"/>
  <c r="F18" i="1" s="1"/>
  <c r="H13" i="1"/>
  <c r="H18" i="1" s="1"/>
  <c r="G13" i="1"/>
  <c r="G18" i="1" s="1"/>
  <c r="E13" i="1"/>
  <c r="E18" i="1" s="1"/>
  <c r="E17" i="1" l="1"/>
  <c r="D18" i="1"/>
  <c r="F20" i="1"/>
  <c r="H20" i="1"/>
  <c r="E20" i="1"/>
  <c r="D17" i="1"/>
  <c r="D19" i="1" s="1"/>
  <c r="H17" i="1"/>
  <c r="H19" i="1" s="1"/>
  <c r="F17" i="1"/>
  <c r="F19" i="1" s="1"/>
  <c r="E19" i="1"/>
  <c r="G20" i="1"/>
  <c r="G17" i="1"/>
  <c r="G19" i="1" s="1"/>
</calcChain>
</file>

<file path=xl/sharedStrings.xml><?xml version="1.0" encoding="utf-8"?>
<sst xmlns="http://schemas.openxmlformats.org/spreadsheetml/2006/main" count="859" uniqueCount="269">
  <si>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</si>
  <si>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</si>
  <si>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</si>
  <si>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</si>
  <si>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</si>
  <si>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</si>
  <si>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</si>
  <si>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</si>
  <si>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</si>
  <si>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</si>
  <si>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</si>
  <si>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</si>
  <si>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</si>
  <si>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</si>
  <si>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</si>
  <si>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</si>
  <si>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</si>
  <si>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</si>
  <si>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</si>
  <si>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</si>
  <si>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</si>
  <si>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</si>
  <si>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</si>
  <si>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</si>
  <si>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</si>
  <si>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</si>
  <si>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</si>
  <si>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</si>
  <si>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</si>
  <si>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</si>
  <si>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</si>
  <si>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</si>
  <si>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</si>
  <si>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</si>
  <si>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</si>
  <si>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</si>
  <si>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</si>
  <si>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</si>
  <si>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</si>
  <si>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</si>
  <si>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</si>
  <si>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</si>
  <si>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</si>
  <si>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</si>
  <si>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</si>
  <si>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</si>
  <si>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</si>
  <si>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</si>
  <si>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</si>
  <si>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</si>
  <si>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</si>
  <si>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</si>
  <si>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</si>
  <si>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</si>
  <si>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</si>
  <si>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</si>
  <si>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</si>
  <si>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</si>
  <si>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</si>
  <si>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</si>
  <si>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</si>
  <si>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</si>
  <si>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</si>
  <si>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</si>
  <si>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</si>
  <si>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</si>
  <si>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</si>
  <si>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</si>
  <si>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</si>
  <si>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</si>
  <si>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</si>
  <si>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</si>
  <si>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</si>
  <si>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</si>
  <si>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</si>
  <si>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</si>
  <si>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</si>
  <si>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</si>
  <si>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</si>
  <si>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</si>
  <si>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</si>
  <si>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</si>
  <si>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</si>
  <si>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</si>
  <si>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</si>
  <si>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</si>
  <si>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</si>
  <si>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</si>
  <si>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</si>
  <si>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</si>
  <si>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</si>
  <si>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</si>
  <si>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</si>
  <si>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</si>
  <si>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</si>
  <si>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</si>
  <si>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</si>
  <si>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</si>
  <si>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</si>
  <si>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</si>
  <si>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</si>
  <si>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</si>
  <si>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</si>
  <si>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</si>
  <si>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</si>
  <si>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</si>
  <si>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</si>
  <si>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</si>
  <si>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</si>
  <si>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</si>
  <si>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</si>
  <si>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</si>
  <si>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</si>
  <si>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</si>
  <si>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</si>
  <si>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</si>
  <si>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</si>
  <si>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</si>
  <si>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</si>
  <si>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</si>
  <si>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</si>
  <si>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</si>
  <si>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</si>
  <si>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</si>
  <si>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</si>
  <si>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</si>
  <si>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</si>
  <si>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</si>
  <si>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</si>
  <si>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</si>
  <si>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</si>
  <si>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</si>
  <si>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</si>
  <si>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</si>
  <si>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</si>
  <si>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</si>
  <si>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</si>
  <si>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</si>
  <si>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</si>
  <si>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</si>
  <si>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</si>
  <si>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</si>
  <si>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</si>
  <si>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</si>
  <si>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</si>
  <si>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</si>
  <si>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</si>
  <si>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</si>
  <si>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</si>
  <si>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</si>
  <si>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</si>
  <si>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</si>
  <si>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</si>
  <si>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</si>
  <si>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</si>
  <si>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</si>
  <si>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</si>
  <si>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</si>
  <si>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</si>
  <si>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</si>
  <si>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</si>
  <si>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</si>
  <si>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N</t>
  </si>
  <si>
    <t>N+1</t>
  </si>
  <si>
    <t>N+2</t>
  </si>
  <si>
    <t>N+3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</si>
  <si>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</si>
  <si>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</si>
  <si>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</si>
  <si>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</si>
  <si>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</si>
  <si>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</si>
  <si>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</si>
  <si>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</si>
  <si>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</si>
  <si>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</si>
  <si>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</si>
  <si>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</si>
  <si>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</si>
  <si>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</si>
  <si>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</si>
  <si>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</si>
  <si>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</si>
  <si>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</si>
  <si>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</si>
  <si>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</si>
  <si>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</si>
  <si>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</si>
  <si>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</si>
  <si>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</si>
  <si>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</si>
  <si>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</si>
  <si>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</si>
  <si>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</si>
  <si>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</si>
  <si>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</si>
  <si>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</si>
  <si>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</si>
  <si>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</si>
  <si>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</si>
  <si>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</si>
  <si>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</si>
  <si>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</si>
  <si>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</si>
  <si>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</si>
  <si>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</si>
  <si>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</si>
  <si>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</si>
  <si>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</si>
  <si>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</si>
  <si>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</si>
  <si>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</si>
  <si>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</si>
  <si>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</si>
  <si>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</si>
  <si>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</si>
  <si>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</si>
  <si>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</si>
  <si>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</si>
  <si>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</si>
  <si>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</si>
  <si>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</si>
  <si>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</si>
  <si>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</si>
  <si>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</si>
  <si>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</si>
  <si>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</si>
  <si>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</si>
  <si>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</si>
  <si>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</si>
  <si>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</si>
  <si>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</si>
  <si>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</si>
  <si>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</si>
  <si>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</si>
  <si>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</si>
  <si>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</si>
  <si>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</si>
  <si>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</si>
  <si>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</si>
  <si>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</si>
  <si>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</si>
  <si>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</si>
  <si>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</si>
  <si>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</si>
  <si>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</si>
  <si>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</si>
  <si>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</si>
  <si>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</si>
  <si>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</si>
  <si>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</si>
  <si>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</si>
  <si>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</si>
  <si>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</si>
  <si>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</si>
  <si>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</si>
  <si>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</si>
  <si>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</si>
  <si>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</si>
  <si>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</si>
  <si>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</si>
  <si>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</si>
  <si>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</si>
  <si>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</si>
  <si>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</si>
  <si>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Муниципальное образование Кузнечнинское городское поселение МО Приозерский муниципальный район Ленинградской области</t>
  </si>
  <si>
    <t>Основные показатели прогноза социально-экономического развития муниципального образования Ленинградской области на  2021-2023 годы</t>
  </si>
  <si>
    <t>Продукция животноводства (рыбоводства)</t>
  </si>
  <si>
    <t xml:space="preserve">Основные показатели прогноза социально-экономического развития муниципального образования Ленинградской области на  2021-2023 годы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</si>
</sst>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_)"/>
    <numFmt numFmtId="166" formatCode="#,##0.0"/>
    <numFmt numFmtId="167" formatCode="#,##0.000000"/>
    <numFmt numFmtId="168" formatCode="0.00000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01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166" fontId="7" fillId="3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168" fontId="7" fillId="0" borderId="1" xfId="0" applyNumberFormat="1" applyFont="1" applyFill="1" applyBorder="1" applyAlignment="1">
      <alignment horizontal="center" vertical="center" wrapText="1"/>
    </xf>
    <xf numFmtId="168" fontId="7" fillId="3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"/>
  <sheetViews>
    <sheetView workbookViewId="0">
      <selection activeCell="F8" sqref="F8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 x14ac:dyDescent="0.3">
      <c r="A2" s="72" t="s">
        <v>195</v>
      </c>
      <c r="B2" s="72"/>
      <c r="C2" s="72"/>
      <c r="D2" s="72"/>
      <c r="E2" s="72"/>
      <c r="F2" s="72"/>
    </row>
    <row r="3" spans="1:6" ht="18.75" x14ac:dyDescent="0.3">
      <c r="A3" s="73" t="s">
        <v>167</v>
      </c>
      <c r="B3" s="73"/>
      <c r="C3" s="73"/>
      <c r="D3" s="73"/>
      <c r="E3" s="73"/>
      <c r="F3" s="73"/>
    </row>
    <row r="4" spans="1:6" x14ac:dyDescent="0.25">
      <c r="A4" s="39"/>
      <c r="B4" s="39"/>
      <c r="C4" s="39"/>
      <c r="D4" s="39"/>
      <c r="E4" s="39"/>
      <c r="F4" s="39"/>
    </row>
    <row r="5" spans="1:6" x14ac:dyDescent="0.25">
      <c r="A5" s="74" t="s">
        <v>0</v>
      </c>
      <c r="B5" s="74" t="s">
        <v>168</v>
      </c>
      <c r="C5" s="4" t="s">
        <v>93</v>
      </c>
      <c r="D5" s="75" t="s">
        <v>4</v>
      </c>
      <c r="E5" s="76"/>
      <c r="F5" s="77"/>
    </row>
    <row r="6" spans="1:6" x14ac:dyDescent="0.25">
      <c r="A6" s="74"/>
      <c r="B6" s="74"/>
      <c r="C6" s="4" t="s">
        <v>162</v>
      </c>
      <c r="D6" s="5" t="s">
        <v>163</v>
      </c>
      <c r="E6" s="5" t="s">
        <v>164</v>
      </c>
      <c r="F6" s="5" t="s">
        <v>165</v>
      </c>
    </row>
    <row r="7" spans="1:6" x14ac:dyDescent="0.25">
      <c r="A7" s="15" t="s">
        <v>15</v>
      </c>
      <c r="B7" s="27" t="s">
        <v>16</v>
      </c>
      <c r="C7" s="40"/>
      <c r="D7" s="40"/>
      <c r="E7" s="40"/>
      <c r="F7" s="40"/>
    </row>
    <row r="8" spans="1:6" x14ac:dyDescent="0.25">
      <c r="A8" s="22" t="s">
        <v>153</v>
      </c>
      <c r="B8" s="28" t="s">
        <v>202</v>
      </c>
      <c r="C8" s="41"/>
      <c r="D8" s="41"/>
      <c r="E8" s="41"/>
      <c r="F8" s="41"/>
    </row>
    <row r="9" spans="1:6" x14ac:dyDescent="0.25">
      <c r="A9" s="22" t="s">
        <v>45</v>
      </c>
      <c r="B9" s="28" t="s">
        <v>158</v>
      </c>
      <c r="C9" s="41"/>
      <c r="D9" s="41"/>
      <c r="E9" s="41"/>
      <c r="F9" s="41"/>
    </row>
    <row r="10" spans="1:6" x14ac:dyDescent="0.25">
      <c r="A10" s="42" t="s">
        <v>46</v>
      </c>
      <c r="B10" s="28" t="s">
        <v>169</v>
      </c>
      <c r="C10" s="41"/>
      <c r="D10" s="41"/>
      <c r="E10" s="41"/>
      <c r="F10" s="41"/>
    </row>
    <row r="11" spans="1:6" x14ac:dyDescent="0.25">
      <c r="A11" s="10"/>
      <c r="B11" s="28" t="s">
        <v>8</v>
      </c>
      <c r="C11" s="41"/>
      <c r="D11" s="41"/>
      <c r="E11" s="41"/>
      <c r="F11" s="41"/>
    </row>
    <row r="12" spans="1:6" x14ac:dyDescent="0.25">
      <c r="A12" s="10" t="s">
        <v>203</v>
      </c>
      <c r="B12" s="23" t="s">
        <v>119</v>
      </c>
      <c r="C12" s="41"/>
      <c r="D12" s="41"/>
      <c r="E12" s="41"/>
      <c r="F12" s="41"/>
    </row>
    <row r="13" spans="1:6" x14ac:dyDescent="0.25">
      <c r="A13" s="10" t="s">
        <v>204</v>
      </c>
      <c r="B13" s="23" t="s">
        <v>120</v>
      </c>
      <c r="C13" s="41"/>
      <c r="D13" s="41"/>
      <c r="E13" s="41"/>
      <c r="F13" s="41"/>
    </row>
    <row r="14" spans="1:6" x14ac:dyDescent="0.25">
      <c r="A14" s="10" t="s">
        <v>205</v>
      </c>
      <c r="B14" s="23" t="s">
        <v>121</v>
      </c>
      <c r="C14" s="41"/>
      <c r="D14" s="41"/>
      <c r="E14" s="41"/>
      <c r="F14" s="41"/>
    </row>
    <row r="15" spans="1:6" x14ac:dyDescent="0.25">
      <c r="A15" s="10" t="s">
        <v>206</v>
      </c>
      <c r="B15" s="23" t="s">
        <v>122</v>
      </c>
      <c r="C15" s="41"/>
      <c r="D15" s="41"/>
      <c r="E15" s="41"/>
      <c r="F15" s="41"/>
    </row>
    <row r="16" spans="1:6" x14ac:dyDescent="0.25">
      <c r="A16" s="10" t="s">
        <v>207</v>
      </c>
      <c r="B16" s="23" t="s">
        <v>123</v>
      </c>
      <c r="C16" s="41"/>
      <c r="D16" s="41"/>
      <c r="E16" s="41"/>
      <c r="F16" s="41"/>
    </row>
    <row r="17" spans="1:6" x14ac:dyDescent="0.25">
      <c r="A17" s="10" t="s">
        <v>208</v>
      </c>
      <c r="B17" s="23" t="s">
        <v>124</v>
      </c>
      <c r="C17" s="41"/>
      <c r="D17" s="41"/>
      <c r="E17" s="41"/>
      <c r="F17" s="41"/>
    </row>
    <row r="18" spans="1:6" ht="47.25" x14ac:dyDescent="0.25">
      <c r="A18" s="10" t="s">
        <v>209</v>
      </c>
      <c r="B18" s="23" t="s">
        <v>125</v>
      </c>
      <c r="C18" s="41"/>
      <c r="D18" s="41"/>
      <c r="E18" s="41"/>
      <c r="F18" s="41"/>
    </row>
    <row r="19" spans="1:6" x14ac:dyDescent="0.25">
      <c r="A19" s="10" t="s">
        <v>210</v>
      </c>
      <c r="B19" s="23" t="s">
        <v>126</v>
      </c>
      <c r="C19" s="41"/>
      <c r="D19" s="41"/>
      <c r="E19" s="41"/>
      <c r="F19" s="41"/>
    </row>
    <row r="20" spans="1:6" ht="31.5" x14ac:dyDescent="0.25">
      <c r="A20" s="10" t="s">
        <v>211</v>
      </c>
      <c r="B20" s="23" t="s">
        <v>127</v>
      </c>
      <c r="C20" s="41"/>
      <c r="D20" s="41"/>
      <c r="E20" s="41"/>
      <c r="F20" s="41"/>
    </row>
    <row r="21" spans="1:6" x14ac:dyDescent="0.25">
      <c r="A21" s="10" t="s">
        <v>212</v>
      </c>
      <c r="B21" s="23" t="s">
        <v>128</v>
      </c>
      <c r="C21" s="41"/>
      <c r="D21" s="41"/>
      <c r="E21" s="41"/>
      <c r="F21" s="41"/>
    </row>
    <row r="22" spans="1:6" ht="31.5" x14ac:dyDescent="0.25">
      <c r="A22" s="10" t="s">
        <v>213</v>
      </c>
      <c r="B22" s="23" t="s">
        <v>129</v>
      </c>
      <c r="C22" s="41"/>
      <c r="D22" s="41"/>
      <c r="E22" s="41"/>
      <c r="F22" s="41"/>
    </row>
    <row r="23" spans="1:6" ht="31.5" x14ac:dyDescent="0.25">
      <c r="A23" s="10" t="s">
        <v>214</v>
      </c>
      <c r="B23" s="23" t="s">
        <v>130</v>
      </c>
      <c r="C23" s="41"/>
      <c r="D23" s="41"/>
      <c r="E23" s="41"/>
      <c r="F23" s="41"/>
    </row>
    <row r="24" spans="1:6" ht="31.5" x14ac:dyDescent="0.25">
      <c r="A24" s="10" t="s">
        <v>215</v>
      </c>
      <c r="B24" s="23" t="s">
        <v>131</v>
      </c>
      <c r="C24" s="41"/>
      <c r="D24" s="41"/>
      <c r="E24" s="41"/>
      <c r="F24" s="41"/>
    </row>
    <row r="25" spans="1:6" ht="31.5" x14ac:dyDescent="0.25">
      <c r="A25" s="10" t="s">
        <v>216</v>
      </c>
      <c r="B25" s="23" t="s">
        <v>132</v>
      </c>
      <c r="C25" s="41"/>
      <c r="D25" s="41"/>
      <c r="E25" s="41"/>
      <c r="F25" s="41"/>
    </row>
    <row r="26" spans="1:6" x14ac:dyDescent="0.25">
      <c r="A26" s="10" t="s">
        <v>217</v>
      </c>
      <c r="B26" s="23" t="s">
        <v>133</v>
      </c>
      <c r="C26" s="41"/>
      <c r="D26" s="41"/>
      <c r="E26" s="41"/>
      <c r="F26" s="41"/>
    </row>
    <row r="27" spans="1:6" ht="31.5" x14ac:dyDescent="0.25">
      <c r="A27" s="10" t="s">
        <v>218</v>
      </c>
      <c r="B27" s="23" t="s">
        <v>135</v>
      </c>
      <c r="C27" s="41"/>
      <c r="D27" s="41"/>
      <c r="E27" s="41"/>
      <c r="F27" s="41"/>
    </row>
    <row r="28" spans="1:6" ht="31.5" x14ac:dyDescent="0.25">
      <c r="A28" s="10" t="s">
        <v>219</v>
      </c>
      <c r="B28" s="23" t="s">
        <v>138</v>
      </c>
      <c r="C28" s="41"/>
      <c r="D28" s="41"/>
      <c r="E28" s="41"/>
      <c r="F28" s="41"/>
    </row>
    <row r="29" spans="1:6" x14ac:dyDescent="0.25">
      <c r="A29" s="10" t="s">
        <v>220</v>
      </c>
      <c r="B29" s="23" t="s">
        <v>140</v>
      </c>
      <c r="C29" s="41"/>
      <c r="D29" s="41"/>
      <c r="E29" s="41"/>
      <c r="F29" s="41"/>
    </row>
    <row r="30" spans="1:6" ht="31.5" x14ac:dyDescent="0.25">
      <c r="A30" s="10" t="s">
        <v>221</v>
      </c>
      <c r="B30" s="23" t="s">
        <v>142</v>
      </c>
      <c r="C30" s="41"/>
      <c r="D30" s="41"/>
      <c r="E30" s="41"/>
      <c r="F30" s="41"/>
    </row>
    <row r="31" spans="1:6" ht="31.5" x14ac:dyDescent="0.25">
      <c r="A31" s="10" t="s">
        <v>222</v>
      </c>
      <c r="B31" s="23" t="s">
        <v>144</v>
      </c>
      <c r="C31" s="41"/>
      <c r="D31" s="41"/>
      <c r="E31" s="41"/>
      <c r="F31" s="41"/>
    </row>
    <row r="32" spans="1:6" ht="31.5" x14ac:dyDescent="0.25">
      <c r="A32" s="10" t="s">
        <v>223</v>
      </c>
      <c r="B32" s="23" t="s">
        <v>146</v>
      </c>
      <c r="C32" s="41"/>
      <c r="D32" s="41"/>
      <c r="E32" s="41"/>
      <c r="F32" s="41"/>
    </row>
    <row r="33" spans="1:6" x14ac:dyDescent="0.25">
      <c r="A33" s="10" t="s">
        <v>224</v>
      </c>
      <c r="B33" s="23" t="s">
        <v>148</v>
      </c>
      <c r="C33" s="41"/>
      <c r="D33" s="41"/>
      <c r="E33" s="41"/>
      <c r="F33" s="41"/>
    </row>
    <row r="34" spans="1:6" x14ac:dyDescent="0.25">
      <c r="A34" s="10" t="s">
        <v>225</v>
      </c>
      <c r="B34" s="23" t="s">
        <v>150</v>
      </c>
      <c r="C34" s="41"/>
      <c r="D34" s="41"/>
      <c r="E34" s="41"/>
      <c r="F34" s="41"/>
    </row>
    <row r="35" spans="1:6" x14ac:dyDescent="0.25">
      <c r="A35" s="10" t="s">
        <v>226</v>
      </c>
      <c r="B35" s="23" t="s">
        <v>152</v>
      </c>
      <c r="C35" s="41"/>
      <c r="D35" s="41"/>
      <c r="E35" s="41"/>
      <c r="F35" s="41"/>
    </row>
    <row r="36" spans="1:6" ht="31.5" x14ac:dyDescent="0.25">
      <c r="A36" s="10" t="s">
        <v>47</v>
      </c>
      <c r="B36" s="28" t="s">
        <v>170</v>
      </c>
      <c r="C36" s="41"/>
      <c r="D36" s="41"/>
      <c r="E36" s="41"/>
      <c r="F36" s="41"/>
    </row>
    <row r="37" spans="1:6" ht="47.25" x14ac:dyDescent="0.25">
      <c r="A37" s="10" t="s">
        <v>48</v>
      </c>
      <c r="B37" s="28" t="s">
        <v>171</v>
      </c>
      <c r="C37" s="41"/>
      <c r="D37" s="41"/>
      <c r="E37" s="41"/>
      <c r="F37" s="41"/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153</v>
      </c>
      <c r="B39" s="12" t="s">
        <v>22</v>
      </c>
      <c r="C39" s="41"/>
      <c r="D39" s="41"/>
      <c r="E39" s="41"/>
      <c r="F39" s="41"/>
    </row>
    <row r="40" spans="1:6" x14ac:dyDescent="0.25">
      <c r="A40" s="10" t="s">
        <v>44</v>
      </c>
      <c r="B40" s="12" t="s">
        <v>178</v>
      </c>
      <c r="C40" s="41"/>
      <c r="D40" s="41"/>
      <c r="E40" s="41"/>
      <c r="F40" s="41"/>
    </row>
    <row r="41" spans="1:6" x14ac:dyDescent="0.25">
      <c r="A41" s="10" t="s">
        <v>45</v>
      </c>
      <c r="B41" s="12" t="s">
        <v>179</v>
      </c>
      <c r="C41" s="41"/>
      <c r="D41" s="41"/>
      <c r="E41" s="41"/>
      <c r="F41" s="41"/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153</v>
      </c>
      <c r="B43" s="26" t="s">
        <v>177</v>
      </c>
      <c r="C43" s="41"/>
      <c r="D43" s="41"/>
      <c r="E43" s="41"/>
      <c r="F43" s="41"/>
    </row>
    <row r="44" spans="1:6" x14ac:dyDescent="0.25">
      <c r="A44" s="10" t="s">
        <v>76</v>
      </c>
      <c r="B44" s="12" t="s">
        <v>175</v>
      </c>
      <c r="C44" s="41"/>
      <c r="D44" s="41"/>
      <c r="E44" s="41"/>
      <c r="F44" s="41"/>
    </row>
    <row r="45" spans="1:6" ht="31.5" x14ac:dyDescent="0.25">
      <c r="A45" s="10" t="s">
        <v>77</v>
      </c>
      <c r="B45" s="12" t="s">
        <v>172</v>
      </c>
      <c r="C45" s="41"/>
      <c r="D45" s="41"/>
      <c r="E45" s="41"/>
      <c r="F45" s="41"/>
    </row>
    <row r="46" spans="1:6" x14ac:dyDescent="0.25">
      <c r="A46" s="14" t="s">
        <v>78</v>
      </c>
      <c r="B46" s="12" t="s">
        <v>176</v>
      </c>
      <c r="C46" s="41"/>
      <c r="D46" s="41"/>
      <c r="E46" s="41"/>
      <c r="F46" s="41"/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153</v>
      </c>
      <c r="B48" s="30" t="s">
        <v>173</v>
      </c>
      <c r="C48" s="41"/>
      <c r="D48" s="41"/>
      <c r="E48" s="41"/>
      <c r="F48" s="41"/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153</v>
      </c>
      <c r="B50" s="31" t="s">
        <v>174</v>
      </c>
      <c r="C50" s="41"/>
      <c r="D50" s="41"/>
      <c r="E50" s="41"/>
      <c r="F50" s="41"/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zoomScaleNormal="100" zoomScaleSheetLayoutView="100" zoomScalePageLayoutView="120" workbookViewId="0">
      <selection activeCell="A2" sqref="A2:H2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5.140625" style="38" customWidth="1"/>
    <col min="5" max="5" width="15" style="38" customWidth="1"/>
    <col min="6" max="6" width="14.5703125" style="38" customWidth="1"/>
    <col min="7" max="7" width="14.28515625" style="38" customWidth="1"/>
    <col min="8" max="8" width="14.42578125" style="38" customWidth="1"/>
    <col min="9" max="16384" width="9.140625" style="1"/>
  </cols>
  <sheetData>
    <row r="1" spans="1:8" ht="36" customHeight="1" x14ac:dyDescent="0.25">
      <c r="A1" s="79" t="s">
        <v>265</v>
      </c>
      <c r="B1" s="79"/>
      <c r="C1" s="79"/>
      <c r="D1" s="79"/>
      <c r="E1" s="79"/>
      <c r="F1" s="79"/>
      <c r="G1" s="79"/>
      <c r="H1" s="79"/>
    </row>
    <row r="2" spans="1:8" ht="42.75" customHeight="1" x14ac:dyDescent="0.3">
      <c r="A2" s="80" t="s">
        <v>266</v>
      </c>
      <c r="B2" s="81"/>
      <c r="C2" s="81"/>
      <c r="D2" s="81"/>
      <c r="E2" s="81"/>
      <c r="F2" s="81"/>
      <c r="G2" s="81"/>
      <c r="H2" s="8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74" t="s">
        <v>0</v>
      </c>
      <c r="B4" s="82" t="s">
        <v>1</v>
      </c>
      <c r="C4" s="74" t="s">
        <v>2</v>
      </c>
      <c r="D4" s="4" t="s">
        <v>3</v>
      </c>
      <c r="E4" s="4" t="s">
        <v>93</v>
      </c>
      <c r="F4" s="74" t="s">
        <v>4</v>
      </c>
      <c r="G4" s="83"/>
      <c r="H4" s="83"/>
    </row>
    <row r="5" spans="1:8" x14ac:dyDescent="0.25">
      <c r="A5" s="74"/>
      <c r="B5" s="82"/>
      <c r="C5" s="74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238</v>
      </c>
      <c r="C7" s="19" t="s">
        <v>9</v>
      </c>
      <c r="D7" s="44">
        <v>4130</v>
      </c>
      <c r="E7" s="44">
        <v>4126</v>
      </c>
      <c r="F7" s="44">
        <v>4086</v>
      </c>
      <c r="G7" s="44">
        <v>4046</v>
      </c>
      <c r="H7" s="44">
        <v>4006</v>
      </c>
    </row>
    <row r="8" spans="1:8" x14ac:dyDescent="0.25">
      <c r="A8" s="8" t="s">
        <v>44</v>
      </c>
      <c r="B8" s="35" t="s">
        <v>228</v>
      </c>
      <c r="C8" s="19" t="s">
        <v>9</v>
      </c>
      <c r="D8" s="44">
        <v>4119</v>
      </c>
      <c r="E8" s="44">
        <v>4115</v>
      </c>
      <c r="F8" s="44">
        <v>4075</v>
      </c>
      <c r="G8" s="44">
        <v>4036</v>
      </c>
      <c r="H8" s="44">
        <v>3996</v>
      </c>
    </row>
    <row r="9" spans="1:8" x14ac:dyDescent="0.25">
      <c r="A9" s="8" t="s">
        <v>45</v>
      </c>
      <c r="B9" s="35" t="s">
        <v>229</v>
      </c>
      <c r="C9" s="19" t="s">
        <v>9</v>
      </c>
      <c r="D9" s="44">
        <v>11</v>
      </c>
      <c r="E9" s="44">
        <v>11</v>
      </c>
      <c r="F9" s="44">
        <v>11</v>
      </c>
      <c r="G9" s="44">
        <v>10</v>
      </c>
      <c r="H9" s="44">
        <v>10</v>
      </c>
    </row>
    <row r="10" spans="1:8" ht="31.5" x14ac:dyDescent="0.25">
      <c r="A10" s="8" t="s">
        <v>76</v>
      </c>
      <c r="B10" s="35" t="s">
        <v>237</v>
      </c>
      <c r="C10" s="19" t="s">
        <v>9</v>
      </c>
      <c r="D10" s="44">
        <v>648</v>
      </c>
      <c r="E10" s="44">
        <v>648</v>
      </c>
      <c r="F10" s="44">
        <v>642</v>
      </c>
      <c r="G10" s="44">
        <v>635</v>
      </c>
      <c r="H10" s="44">
        <v>629</v>
      </c>
    </row>
    <row r="11" spans="1:8" ht="31.5" x14ac:dyDescent="0.25">
      <c r="A11" s="8" t="s">
        <v>77</v>
      </c>
      <c r="B11" s="35" t="s">
        <v>235</v>
      </c>
      <c r="C11" s="19" t="s">
        <v>9</v>
      </c>
      <c r="D11" s="44">
        <v>2582</v>
      </c>
      <c r="E11" s="44">
        <v>2578</v>
      </c>
      <c r="F11" s="44">
        <v>2554</v>
      </c>
      <c r="G11" s="44">
        <v>2529</v>
      </c>
      <c r="H11" s="44">
        <v>2504</v>
      </c>
    </row>
    <row r="12" spans="1:8" ht="31.5" x14ac:dyDescent="0.25">
      <c r="A12" s="8" t="s">
        <v>78</v>
      </c>
      <c r="B12" s="35" t="s">
        <v>236</v>
      </c>
      <c r="C12" s="19" t="s">
        <v>9</v>
      </c>
      <c r="D12" s="44">
        <f>D7-D10-D11</f>
        <v>900</v>
      </c>
      <c r="E12" s="44">
        <f t="shared" ref="E12:H12" si="0">E7-E10-E11</f>
        <v>900</v>
      </c>
      <c r="F12" s="44">
        <f t="shared" si="0"/>
        <v>890</v>
      </c>
      <c r="G12" s="44">
        <f t="shared" si="0"/>
        <v>882</v>
      </c>
      <c r="H12" s="44">
        <f t="shared" si="0"/>
        <v>873</v>
      </c>
    </row>
    <row r="13" spans="1:8" x14ac:dyDescent="0.25">
      <c r="A13" s="9" t="s">
        <v>79</v>
      </c>
      <c r="B13" s="35" t="s">
        <v>94</v>
      </c>
      <c r="C13" s="19" t="s">
        <v>9</v>
      </c>
      <c r="D13" s="44">
        <f>(D7+E7)/2</f>
        <v>4128</v>
      </c>
      <c r="E13" s="44">
        <f>(E7+F7)/2</f>
        <v>4106</v>
      </c>
      <c r="F13" s="44">
        <f>(F7+G7)/2</f>
        <v>4066</v>
      </c>
      <c r="G13" s="44">
        <f>(G7+H7)/2</f>
        <v>4026</v>
      </c>
      <c r="H13" s="44">
        <f>(H7+(H7+H14-H15+H16))/2</f>
        <v>3976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>
        <v>38</v>
      </c>
      <c r="E14" s="44">
        <v>24</v>
      </c>
      <c r="F14" s="44">
        <v>24</v>
      </c>
      <c r="G14" s="44">
        <v>26</v>
      </c>
      <c r="H14" s="44">
        <v>26</v>
      </c>
    </row>
    <row r="15" spans="1:8" x14ac:dyDescent="0.25">
      <c r="A15" s="10" t="s">
        <v>85</v>
      </c>
      <c r="B15" s="35" t="s">
        <v>75</v>
      </c>
      <c r="C15" s="19" t="s">
        <v>9</v>
      </c>
      <c r="D15" s="44">
        <v>70</v>
      </c>
      <c r="E15" s="44">
        <v>64</v>
      </c>
      <c r="F15" s="44">
        <v>64</v>
      </c>
      <c r="G15" s="44">
        <v>66</v>
      </c>
      <c r="H15" s="44">
        <v>66</v>
      </c>
    </row>
    <row r="16" spans="1:8" x14ac:dyDescent="0.25">
      <c r="A16" s="10" t="s">
        <v>86</v>
      </c>
      <c r="B16" s="35" t="s">
        <v>90</v>
      </c>
      <c r="C16" s="19" t="s">
        <v>9</v>
      </c>
      <c r="D16" s="44">
        <v>-32</v>
      </c>
      <c r="E16" s="44">
        <v>-20</v>
      </c>
      <c r="F16" s="44">
        <v>-20</v>
      </c>
      <c r="G16" s="44">
        <v>-20</v>
      </c>
      <c r="H16" s="44">
        <v>-20</v>
      </c>
    </row>
    <row r="17" spans="1:8" ht="31.5" x14ac:dyDescent="0.25">
      <c r="A17" s="10" t="s">
        <v>154</v>
      </c>
      <c r="B17" s="35" t="s">
        <v>10</v>
      </c>
      <c r="C17" s="19" t="s">
        <v>245</v>
      </c>
      <c r="D17" s="44">
        <f>D14/D13*1000</f>
        <v>9.2054263565891485</v>
      </c>
      <c r="E17" s="44">
        <f>E14/E13*1000</f>
        <v>5.8451047247929857</v>
      </c>
      <c r="F17" s="44">
        <f>F14/F13*1000</f>
        <v>5.9026069847515981</v>
      </c>
      <c r="G17" s="44">
        <f>G14/G13*1000</f>
        <v>6.4580228514654747</v>
      </c>
      <c r="H17" s="44">
        <f>H14/H13*1000</f>
        <v>6.5392354124748495</v>
      </c>
    </row>
    <row r="18" spans="1:8" ht="31.5" x14ac:dyDescent="0.25">
      <c r="A18" s="10" t="s">
        <v>155</v>
      </c>
      <c r="B18" s="35" t="s">
        <v>11</v>
      </c>
      <c r="C18" s="19" t="s">
        <v>245</v>
      </c>
      <c r="D18" s="44">
        <f>D15/D13*1000</f>
        <v>16.95736434108527</v>
      </c>
      <c r="E18" s="44">
        <f>E15/E13*1000</f>
        <v>15.586945932781296</v>
      </c>
      <c r="F18" s="44">
        <f>F15/F13*1000</f>
        <v>15.740285292670929</v>
      </c>
      <c r="G18" s="44">
        <f>G15/G13*1000</f>
        <v>16.393442622950822</v>
      </c>
      <c r="H18" s="44">
        <f>H15/H13*1000</f>
        <v>16.599597585513081</v>
      </c>
    </row>
    <row r="19" spans="1:8" ht="31.5" x14ac:dyDescent="0.25">
      <c r="A19" s="10" t="s">
        <v>156</v>
      </c>
      <c r="B19" s="35" t="s">
        <v>12</v>
      </c>
      <c r="C19" s="19" t="s">
        <v>245</v>
      </c>
      <c r="D19" s="44">
        <f>D17-D18</f>
        <v>-7.7519379844961218</v>
      </c>
      <c r="E19" s="44">
        <f>E17-E18</f>
        <v>-9.7418412079883101</v>
      </c>
      <c r="F19" s="44">
        <f>F17-F18</f>
        <v>-9.8376783079193313</v>
      </c>
      <c r="G19" s="44">
        <f>G17-G18</f>
        <v>-9.9354197714853463</v>
      </c>
      <c r="H19" s="44">
        <f>H17-H18</f>
        <v>-10.060362173038232</v>
      </c>
    </row>
    <row r="20" spans="1:8" ht="31.5" x14ac:dyDescent="0.25">
      <c r="A20" s="10" t="s">
        <v>157</v>
      </c>
      <c r="B20" s="35" t="s">
        <v>13</v>
      </c>
      <c r="C20" s="19" t="s">
        <v>245</v>
      </c>
      <c r="D20" s="44">
        <f>D16/D13*1000</f>
        <v>-7.7519379844961236</v>
      </c>
      <c r="E20" s="44">
        <f>E16/E13*1000</f>
        <v>-4.8709206039941551</v>
      </c>
      <c r="F20" s="44">
        <f>F16/F13*1000</f>
        <v>-4.9188391539596656</v>
      </c>
      <c r="G20" s="44">
        <f>G16/G13*1000</f>
        <v>-4.9677098857426722</v>
      </c>
      <c r="H20" s="44">
        <f>H16/H13*1000</f>
        <v>-5.0301810865191143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8">
        <v>1</v>
      </c>
      <c r="B22" s="43" t="s">
        <v>118</v>
      </c>
      <c r="C22" s="19" t="s">
        <v>244</v>
      </c>
      <c r="D22" s="65">
        <f>D24+D26+D77+D79</f>
        <v>8.501042</v>
      </c>
      <c r="E22" s="65">
        <f>E24+E26+E77+E79</f>
        <v>8.0601240000000001</v>
      </c>
      <c r="F22" s="65">
        <f>F24+F26+F77+F79</f>
        <v>8.4803630000000005</v>
      </c>
      <c r="G22" s="65">
        <f>G24+G26+G77+G79</f>
        <v>9.2106189999999994</v>
      </c>
      <c r="H22" s="65">
        <f>H24+H26+H77+H79</f>
        <v>9.3492840000000008</v>
      </c>
    </row>
    <row r="23" spans="1:8" ht="31.5" x14ac:dyDescent="0.25">
      <c r="A23" s="88"/>
      <c r="B23" s="43" t="s">
        <v>17</v>
      </c>
      <c r="C23" s="47" t="s">
        <v>18</v>
      </c>
      <c r="D23" s="44"/>
      <c r="E23" s="44">
        <f>(D24*E25+D26*E27+D77*E78+D79*E80)/D22</f>
        <v>102.51225233330219</v>
      </c>
      <c r="F23" s="44">
        <f t="shared" ref="F23:H23" si="1">(E24*F25+E26*F27+E77*F78+E79*F80)/E22</f>
        <v>101.47069481809461</v>
      </c>
      <c r="G23" s="44">
        <f t="shared" si="1"/>
        <v>102.53416129710484</v>
      </c>
      <c r="H23" s="44">
        <f t="shared" si="1"/>
        <v>102.20126721124825</v>
      </c>
    </row>
    <row r="24" spans="1:8" ht="78.75" x14ac:dyDescent="0.25">
      <c r="A24" s="88" t="s">
        <v>76</v>
      </c>
      <c r="B24" s="43" t="s">
        <v>197</v>
      </c>
      <c r="C24" s="19" t="s">
        <v>244</v>
      </c>
      <c r="D24" s="65">
        <v>5.7755700000000001</v>
      </c>
      <c r="E24" s="65">
        <v>5.2365349999999999</v>
      </c>
      <c r="F24" s="65">
        <v>5.583361</v>
      </c>
      <c r="G24" s="65">
        <v>5.8110900000000001</v>
      </c>
      <c r="H24" s="65">
        <v>5.8341710000000004</v>
      </c>
    </row>
    <row r="25" spans="1:8" ht="31.5" x14ac:dyDescent="0.25">
      <c r="A25" s="88"/>
      <c r="B25" s="43" t="s">
        <v>20</v>
      </c>
      <c r="C25" s="47" t="s">
        <v>18</v>
      </c>
      <c r="D25" s="44">
        <v>106</v>
      </c>
      <c r="E25" s="44">
        <v>104.5</v>
      </c>
      <c r="F25" s="44">
        <v>100.7</v>
      </c>
      <c r="G25" s="44">
        <v>102.5</v>
      </c>
      <c r="H25" s="44">
        <v>101.5</v>
      </c>
    </row>
    <row r="26" spans="1:8" ht="78.75" x14ac:dyDescent="0.25">
      <c r="A26" s="89">
        <v>3</v>
      </c>
      <c r="B26" s="43" t="s">
        <v>198</v>
      </c>
      <c r="C26" s="19" t="s">
        <v>244</v>
      </c>
      <c r="D26" s="65">
        <v>2.7254719999999999</v>
      </c>
      <c r="E26" s="65">
        <v>2.8235890000000001</v>
      </c>
      <c r="F26" s="65">
        <v>2.8970020000000001</v>
      </c>
      <c r="G26" s="65">
        <v>3.3995289999999998</v>
      </c>
      <c r="H26" s="65">
        <v>3.5151129999999999</v>
      </c>
    </row>
    <row r="27" spans="1:8" ht="31.5" x14ac:dyDescent="0.25">
      <c r="A27" s="89"/>
      <c r="B27" s="43" t="s">
        <v>20</v>
      </c>
      <c r="C27" s="47" t="s">
        <v>18</v>
      </c>
      <c r="D27" s="44">
        <v>105.9</v>
      </c>
      <c r="E27" s="44">
        <v>98.3</v>
      </c>
      <c r="F27" s="44">
        <v>102.9</v>
      </c>
      <c r="G27" s="44">
        <v>102.6</v>
      </c>
      <c r="H27" s="44">
        <v>103.4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78" t="s">
        <v>49</v>
      </c>
      <c r="B29" s="43" t="s">
        <v>119</v>
      </c>
      <c r="C29" s="19" t="s">
        <v>244</v>
      </c>
      <c r="D29" s="44"/>
      <c r="E29" s="44"/>
      <c r="F29" s="44"/>
      <c r="G29" s="44"/>
      <c r="H29" s="44"/>
    </row>
    <row r="30" spans="1:8" ht="31.5" x14ac:dyDescent="0.25">
      <c r="A30" s="78"/>
      <c r="B30" s="43" t="s">
        <v>20</v>
      </c>
      <c r="C30" s="47" t="s">
        <v>18</v>
      </c>
      <c r="D30" s="44">
        <v>103.6</v>
      </c>
      <c r="E30" s="44">
        <v>106.5</v>
      </c>
      <c r="F30" s="44">
        <v>103.2</v>
      </c>
      <c r="G30" s="44">
        <v>103.5</v>
      </c>
      <c r="H30" s="44">
        <v>105</v>
      </c>
    </row>
    <row r="31" spans="1:8" x14ac:dyDescent="0.25">
      <c r="A31" s="78" t="s">
        <v>50</v>
      </c>
      <c r="B31" s="43" t="s">
        <v>120</v>
      </c>
      <c r="C31" s="19" t="s">
        <v>244</v>
      </c>
      <c r="D31" s="44"/>
      <c r="E31" s="44"/>
      <c r="F31" s="44"/>
      <c r="G31" s="44"/>
      <c r="H31" s="44"/>
    </row>
    <row r="32" spans="1:8" ht="31.5" x14ac:dyDescent="0.25">
      <c r="A32" s="78"/>
      <c r="B32" s="43" t="s">
        <v>20</v>
      </c>
      <c r="C32" s="47" t="s">
        <v>18</v>
      </c>
      <c r="D32" s="44">
        <v>92.7</v>
      </c>
      <c r="E32" s="44">
        <v>127</v>
      </c>
      <c r="F32" s="44">
        <v>102.9</v>
      </c>
      <c r="G32" s="44">
        <v>103.6</v>
      </c>
      <c r="H32" s="44">
        <v>103.7</v>
      </c>
    </row>
    <row r="33" spans="1:8" ht="31.5" x14ac:dyDescent="0.25">
      <c r="A33" s="78" t="s">
        <v>51</v>
      </c>
      <c r="B33" s="43" t="s">
        <v>121</v>
      </c>
      <c r="C33" s="19" t="s">
        <v>244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78"/>
      <c r="B34" s="43" t="s">
        <v>20</v>
      </c>
      <c r="C34" s="47" t="s">
        <v>18</v>
      </c>
      <c r="D34" s="44">
        <v>96.7</v>
      </c>
      <c r="E34" s="44">
        <v>110.5</v>
      </c>
      <c r="F34" s="44">
        <v>100.5</v>
      </c>
      <c r="G34" s="44">
        <v>101</v>
      </c>
      <c r="H34" s="44">
        <v>102</v>
      </c>
    </row>
    <row r="35" spans="1:8" ht="31.5" x14ac:dyDescent="0.25">
      <c r="A35" s="78" t="s">
        <v>52</v>
      </c>
      <c r="B35" s="43" t="s">
        <v>122</v>
      </c>
      <c r="C35" s="19" t="s">
        <v>244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78"/>
      <c r="B36" s="43" t="s">
        <v>20</v>
      </c>
      <c r="C36" s="47" t="s">
        <v>18</v>
      </c>
      <c r="D36" s="44">
        <v>139.9</v>
      </c>
      <c r="E36" s="44">
        <v>120</v>
      </c>
      <c r="F36" s="44">
        <v>103.5</v>
      </c>
      <c r="G36" s="44">
        <v>103.2</v>
      </c>
      <c r="H36" s="44">
        <v>103.3</v>
      </c>
    </row>
    <row r="37" spans="1:8" x14ac:dyDescent="0.25">
      <c r="A37" s="78" t="s">
        <v>53</v>
      </c>
      <c r="B37" s="43" t="s">
        <v>123</v>
      </c>
      <c r="C37" s="19" t="s">
        <v>244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78"/>
      <c r="B38" s="43" t="s">
        <v>20</v>
      </c>
      <c r="C38" s="47" t="s">
        <v>18</v>
      </c>
      <c r="D38" s="44">
        <v>109.2</v>
      </c>
      <c r="E38" s="44">
        <v>110.4</v>
      </c>
      <c r="F38" s="44">
        <v>100.5</v>
      </c>
      <c r="G38" s="44">
        <v>101</v>
      </c>
      <c r="H38" s="44">
        <v>101.2</v>
      </c>
    </row>
    <row r="39" spans="1:8" ht="31.5" x14ac:dyDescent="0.25">
      <c r="A39" s="78" t="s">
        <v>54</v>
      </c>
      <c r="B39" s="43" t="s">
        <v>124</v>
      </c>
      <c r="C39" s="19" t="s">
        <v>244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78"/>
      <c r="B40" s="43" t="s">
        <v>20</v>
      </c>
      <c r="C40" s="47" t="s">
        <v>18</v>
      </c>
      <c r="D40" s="44">
        <v>73.599999999999994</v>
      </c>
      <c r="E40" s="44">
        <v>89.1</v>
      </c>
      <c r="F40" s="44">
        <v>86.9</v>
      </c>
      <c r="G40" s="44">
        <v>92</v>
      </c>
      <c r="H40" s="44">
        <v>101.2</v>
      </c>
    </row>
    <row r="41" spans="1:8" ht="63" x14ac:dyDescent="0.25">
      <c r="A41" s="78" t="s">
        <v>55</v>
      </c>
      <c r="B41" s="43" t="s">
        <v>125</v>
      </c>
      <c r="C41" s="19" t="s">
        <v>244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78"/>
      <c r="B42" s="43" t="s">
        <v>20</v>
      </c>
      <c r="C42" s="47" t="s">
        <v>18</v>
      </c>
      <c r="D42" s="44">
        <v>99.5</v>
      </c>
      <c r="E42" s="44">
        <v>95.6</v>
      </c>
      <c r="F42" s="44">
        <v>106.3</v>
      </c>
      <c r="G42" s="44">
        <v>104.6</v>
      </c>
      <c r="H42" s="44">
        <v>104.2</v>
      </c>
    </row>
    <row r="43" spans="1:8" ht="31.5" x14ac:dyDescent="0.25">
      <c r="A43" s="78" t="s">
        <v>56</v>
      </c>
      <c r="B43" s="43" t="s">
        <v>126</v>
      </c>
      <c r="C43" s="19" t="s">
        <v>244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78"/>
      <c r="B44" s="43" t="s">
        <v>20</v>
      </c>
      <c r="C44" s="47" t="s">
        <v>18</v>
      </c>
      <c r="D44" s="44">
        <v>119.5</v>
      </c>
      <c r="E44" s="44">
        <v>105</v>
      </c>
      <c r="F44" s="44">
        <v>102.7</v>
      </c>
      <c r="G44" s="44">
        <v>102.6</v>
      </c>
      <c r="H44" s="44">
        <v>103</v>
      </c>
    </row>
    <row r="45" spans="1:8" ht="31.5" x14ac:dyDescent="0.25">
      <c r="A45" s="78" t="s">
        <v>57</v>
      </c>
      <c r="B45" s="43" t="s">
        <v>127</v>
      </c>
      <c r="C45" s="19" t="s">
        <v>244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78"/>
      <c r="B46" s="43" t="s">
        <v>20</v>
      </c>
      <c r="C46" s="47" t="s">
        <v>18</v>
      </c>
      <c r="D46" s="44">
        <v>87.1</v>
      </c>
      <c r="E46" s="44">
        <v>139.19999999999999</v>
      </c>
      <c r="F46" s="44">
        <v>100.4</v>
      </c>
      <c r="G46" s="44">
        <v>100.5</v>
      </c>
      <c r="H46" s="44">
        <v>100.7</v>
      </c>
    </row>
    <row r="47" spans="1:8" ht="31.5" x14ac:dyDescent="0.25">
      <c r="A47" s="78" t="s">
        <v>58</v>
      </c>
      <c r="B47" s="43" t="s">
        <v>128</v>
      </c>
      <c r="C47" s="19" t="s">
        <v>244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78"/>
      <c r="B48" s="43" t="s">
        <v>20</v>
      </c>
      <c r="C48" s="47" t="s">
        <v>18</v>
      </c>
      <c r="D48" s="44">
        <v>120.2</v>
      </c>
      <c r="E48" s="44">
        <v>99.8</v>
      </c>
      <c r="F48" s="44">
        <v>101.6</v>
      </c>
      <c r="G48" s="44">
        <v>98.9</v>
      </c>
      <c r="H48" s="44">
        <v>100.7</v>
      </c>
    </row>
    <row r="49" spans="1:8" ht="31.5" x14ac:dyDescent="0.25">
      <c r="A49" s="78" t="s">
        <v>59</v>
      </c>
      <c r="B49" s="43" t="s">
        <v>129</v>
      </c>
      <c r="C49" s="19" t="s">
        <v>244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78"/>
      <c r="B50" s="43" t="s">
        <v>20</v>
      </c>
      <c r="C50" s="47" t="s">
        <v>18</v>
      </c>
      <c r="D50" s="44">
        <v>102.1</v>
      </c>
      <c r="E50" s="44">
        <v>108.5</v>
      </c>
      <c r="F50" s="44">
        <v>105.6</v>
      </c>
      <c r="G50" s="44">
        <v>105.5</v>
      </c>
      <c r="H50" s="44">
        <v>106.7</v>
      </c>
    </row>
    <row r="51" spans="1:8" ht="47.25" x14ac:dyDescent="0.25">
      <c r="A51" s="78" t="s">
        <v>60</v>
      </c>
      <c r="B51" s="43" t="s">
        <v>130</v>
      </c>
      <c r="C51" s="19" t="s">
        <v>244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78"/>
      <c r="B52" s="43" t="s">
        <v>20</v>
      </c>
      <c r="C52" s="47" t="s">
        <v>18</v>
      </c>
      <c r="D52" s="44"/>
      <c r="E52" s="44">
        <v>100</v>
      </c>
      <c r="F52" s="44">
        <v>103.4</v>
      </c>
      <c r="G52" s="44">
        <v>104</v>
      </c>
      <c r="H52" s="44">
        <v>105.5</v>
      </c>
    </row>
    <row r="53" spans="1:8" ht="31.5" x14ac:dyDescent="0.25">
      <c r="A53" s="78" t="s">
        <v>61</v>
      </c>
      <c r="B53" s="43" t="s">
        <v>131</v>
      </c>
      <c r="C53" s="19" t="s">
        <v>244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78"/>
      <c r="B54" s="43" t="s">
        <v>20</v>
      </c>
      <c r="C54" s="47" t="s">
        <v>18</v>
      </c>
      <c r="D54" s="44">
        <v>101.6</v>
      </c>
      <c r="E54" s="44">
        <v>87.1</v>
      </c>
      <c r="F54" s="44">
        <v>102.8</v>
      </c>
      <c r="G54" s="44">
        <v>103</v>
      </c>
      <c r="H54" s="44">
        <v>103.1</v>
      </c>
    </row>
    <row r="55" spans="1:8" ht="31.5" x14ac:dyDescent="0.25">
      <c r="A55" s="78" t="s">
        <v>62</v>
      </c>
      <c r="B55" s="43" t="s">
        <v>132</v>
      </c>
      <c r="C55" s="19" t="s">
        <v>244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78"/>
      <c r="B56" s="43" t="s">
        <v>20</v>
      </c>
      <c r="C56" s="47" t="s">
        <v>18</v>
      </c>
      <c r="D56" s="44">
        <v>107.3</v>
      </c>
      <c r="E56" s="44">
        <v>105</v>
      </c>
      <c r="F56" s="44">
        <v>102.8</v>
      </c>
      <c r="G56" s="44">
        <v>101.5</v>
      </c>
      <c r="H56" s="44">
        <v>101.3</v>
      </c>
    </row>
    <row r="57" spans="1:8" ht="31.5" x14ac:dyDescent="0.25">
      <c r="A57" s="78" t="s">
        <v>134</v>
      </c>
      <c r="B57" s="43" t="s">
        <v>133</v>
      </c>
      <c r="C57" s="19" t="s">
        <v>244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78"/>
      <c r="B58" s="43" t="s">
        <v>20</v>
      </c>
      <c r="C58" s="47" t="s">
        <v>18</v>
      </c>
      <c r="D58" s="44">
        <v>84.6</v>
      </c>
      <c r="E58" s="44">
        <v>108.1</v>
      </c>
      <c r="F58" s="44">
        <v>102.9</v>
      </c>
      <c r="G58" s="44">
        <v>102.9</v>
      </c>
      <c r="H58" s="44">
        <v>102.9</v>
      </c>
    </row>
    <row r="59" spans="1:8" ht="31.5" x14ac:dyDescent="0.25">
      <c r="A59" s="78" t="s">
        <v>136</v>
      </c>
      <c r="B59" s="43" t="s">
        <v>135</v>
      </c>
      <c r="C59" s="19" t="s">
        <v>244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78"/>
      <c r="B60" s="43" t="s">
        <v>20</v>
      </c>
      <c r="C60" s="47" t="s">
        <v>18</v>
      </c>
      <c r="D60" s="44">
        <v>79.599999999999994</v>
      </c>
      <c r="E60" s="44">
        <v>92.7</v>
      </c>
      <c r="F60" s="44">
        <v>106</v>
      </c>
      <c r="G60" s="44">
        <v>106.1</v>
      </c>
      <c r="H60" s="44">
        <v>106.1</v>
      </c>
    </row>
    <row r="61" spans="1:8" ht="31.5" x14ac:dyDescent="0.25">
      <c r="A61" s="78" t="s">
        <v>137</v>
      </c>
      <c r="B61" s="43" t="s">
        <v>138</v>
      </c>
      <c r="C61" s="19" t="s">
        <v>244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78"/>
      <c r="B62" s="43" t="s">
        <v>20</v>
      </c>
      <c r="C62" s="47" t="s">
        <v>18</v>
      </c>
      <c r="D62" s="44">
        <v>84.1</v>
      </c>
      <c r="E62" s="44">
        <v>130</v>
      </c>
      <c r="F62" s="44">
        <v>103.9</v>
      </c>
      <c r="G62" s="44">
        <v>104.2</v>
      </c>
      <c r="H62" s="44">
        <v>104.4</v>
      </c>
    </row>
    <row r="63" spans="1:8" ht="31.5" x14ac:dyDescent="0.25">
      <c r="A63" s="78" t="s">
        <v>139</v>
      </c>
      <c r="B63" s="43" t="s">
        <v>140</v>
      </c>
      <c r="C63" s="19" t="s">
        <v>244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78"/>
      <c r="B64" s="43" t="s">
        <v>20</v>
      </c>
      <c r="C64" s="47" t="s">
        <v>18</v>
      </c>
      <c r="D64" s="44">
        <v>127.3</v>
      </c>
      <c r="E64" s="44">
        <v>102.1</v>
      </c>
      <c r="F64" s="44">
        <v>106.7</v>
      </c>
      <c r="G64" s="44">
        <v>105.1</v>
      </c>
      <c r="H64" s="44">
        <v>107.3</v>
      </c>
    </row>
    <row r="65" spans="1:16384" ht="47.25" x14ac:dyDescent="0.25">
      <c r="A65" s="78" t="s">
        <v>141</v>
      </c>
      <c r="B65" s="43" t="s">
        <v>142</v>
      </c>
      <c r="C65" s="19" t="s">
        <v>244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78"/>
      <c r="B66" s="43" t="s">
        <v>20</v>
      </c>
      <c r="C66" s="47" t="s">
        <v>18</v>
      </c>
      <c r="D66" s="44">
        <v>71.599999999999994</v>
      </c>
      <c r="E66" s="44">
        <v>82.5</v>
      </c>
      <c r="F66" s="44">
        <v>104.3</v>
      </c>
      <c r="G66" s="44">
        <v>104.1</v>
      </c>
      <c r="H66" s="44">
        <v>104</v>
      </c>
    </row>
    <row r="67" spans="1:16384" ht="31.5" x14ac:dyDescent="0.25">
      <c r="A67" s="78" t="s">
        <v>143</v>
      </c>
      <c r="B67" s="43" t="s">
        <v>144</v>
      </c>
      <c r="C67" s="19" t="s">
        <v>244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78"/>
      <c r="B68" s="43" t="s">
        <v>20</v>
      </c>
      <c r="C68" s="47" t="s">
        <v>18</v>
      </c>
      <c r="D68" s="44">
        <v>91.9</v>
      </c>
      <c r="E68" s="44">
        <v>70</v>
      </c>
      <c r="F68" s="44">
        <v>90</v>
      </c>
      <c r="G68" s="44">
        <v>103</v>
      </c>
      <c r="H68" s="44">
        <v>103.8</v>
      </c>
      <c r="I68" s="13"/>
      <c r="J68" s="13"/>
      <c r="K68" s="13"/>
    </row>
    <row r="69" spans="1:16384" ht="31.5" x14ac:dyDescent="0.25">
      <c r="A69" s="78" t="s">
        <v>145</v>
      </c>
      <c r="B69" s="43" t="s">
        <v>146</v>
      </c>
      <c r="C69" s="19" t="s">
        <v>244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78"/>
      <c r="B70" s="43" t="s">
        <v>20</v>
      </c>
      <c r="C70" s="47" t="s">
        <v>18</v>
      </c>
      <c r="D70" s="44">
        <v>109.9</v>
      </c>
      <c r="E70" s="44">
        <v>77.599999999999994</v>
      </c>
      <c r="F70" s="44">
        <v>105.5</v>
      </c>
      <c r="G70" s="44">
        <v>105.6</v>
      </c>
      <c r="H70" s="44">
        <v>105.7</v>
      </c>
      <c r="I70" s="13"/>
      <c r="J70" s="13"/>
      <c r="K70" s="13"/>
    </row>
    <row r="71" spans="1:16384" x14ac:dyDescent="0.25">
      <c r="A71" s="78" t="s">
        <v>147</v>
      </c>
      <c r="B71" s="43" t="s">
        <v>148</v>
      </c>
      <c r="C71" s="19" t="s">
        <v>244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78"/>
      <c r="B72" s="43" t="s">
        <v>20</v>
      </c>
      <c r="C72" s="47" t="s">
        <v>18</v>
      </c>
      <c r="D72" s="44">
        <v>103.8</v>
      </c>
      <c r="E72" s="44">
        <v>82.5</v>
      </c>
      <c r="F72" s="44">
        <v>103.8</v>
      </c>
      <c r="G72" s="44">
        <v>102</v>
      </c>
      <c r="H72" s="44">
        <v>104.1</v>
      </c>
      <c r="I72" s="13"/>
      <c r="J72" s="13"/>
      <c r="K72" s="13"/>
    </row>
    <row r="73" spans="1:16384" ht="31.5" x14ac:dyDescent="0.25">
      <c r="A73" s="78" t="s">
        <v>149</v>
      </c>
      <c r="B73" s="43" t="s">
        <v>150</v>
      </c>
      <c r="C73" s="19" t="s">
        <v>244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78"/>
      <c r="B74" s="43" t="s">
        <v>20</v>
      </c>
      <c r="C74" s="47" t="s">
        <v>18</v>
      </c>
      <c r="D74" s="44">
        <v>123</v>
      </c>
      <c r="E74" s="44">
        <v>125</v>
      </c>
      <c r="F74" s="44">
        <v>100.4</v>
      </c>
      <c r="G74" s="44">
        <v>100.6</v>
      </c>
      <c r="H74" s="44">
        <v>101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8" t="s">
        <v>151</v>
      </c>
      <c r="B75" s="43" t="s">
        <v>152</v>
      </c>
      <c r="C75" s="19" t="s">
        <v>244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8"/>
      <c r="B76" s="43" t="s">
        <v>20</v>
      </c>
      <c r="C76" s="47" t="s">
        <v>18</v>
      </c>
      <c r="D76" s="44">
        <v>127.1</v>
      </c>
      <c r="E76" s="44">
        <v>71</v>
      </c>
      <c r="F76" s="44">
        <v>100.4</v>
      </c>
      <c r="G76" s="44">
        <v>100.6</v>
      </c>
      <c r="H76" s="44">
        <v>101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8">
        <v>4</v>
      </c>
      <c r="B77" s="43" t="s">
        <v>199</v>
      </c>
      <c r="C77" s="19" t="s">
        <v>244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8"/>
      <c r="B78" s="43" t="s">
        <v>20</v>
      </c>
      <c r="C78" s="47" t="s">
        <v>18</v>
      </c>
      <c r="D78" s="44">
        <v>101.8</v>
      </c>
      <c r="E78" s="44">
        <v>94.8</v>
      </c>
      <c r="F78" s="44">
        <v>101.6</v>
      </c>
      <c r="G78" s="44">
        <v>101.6</v>
      </c>
      <c r="H78" s="44">
        <v>101.3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8" t="s">
        <v>79</v>
      </c>
      <c r="B79" s="43" t="s">
        <v>200</v>
      </c>
      <c r="C79" s="19" t="s">
        <v>244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8"/>
      <c r="B80" s="43" t="s">
        <v>20</v>
      </c>
      <c r="C80" s="47" t="s">
        <v>18</v>
      </c>
      <c r="D80" s="44">
        <v>97.8</v>
      </c>
      <c r="E80" s="44">
        <v>103.7</v>
      </c>
      <c r="F80" s="44">
        <v>100.8</v>
      </c>
      <c r="G80" s="44">
        <v>102</v>
      </c>
      <c r="H80" s="44">
        <v>102</v>
      </c>
      <c r="I80" s="13"/>
      <c r="J80" s="13"/>
      <c r="K80" s="13"/>
    </row>
    <row r="81" spans="1:16384" x14ac:dyDescent="0.25">
      <c r="A81" s="11" t="s">
        <v>15</v>
      </c>
      <c r="B81" s="94" t="s">
        <v>22</v>
      </c>
      <c r="C81" s="94"/>
      <c r="D81" s="94"/>
      <c r="E81" s="94"/>
      <c r="F81" s="94"/>
      <c r="G81" s="94"/>
      <c r="H81" s="94"/>
      <c r="I81" s="13"/>
      <c r="J81" s="13"/>
      <c r="K81" s="13"/>
    </row>
    <row r="82" spans="1:16384" x14ac:dyDescent="0.25">
      <c r="A82" s="78">
        <v>1</v>
      </c>
      <c r="B82" s="35" t="s">
        <v>190</v>
      </c>
      <c r="C82" s="19" t="s">
        <v>244</v>
      </c>
      <c r="D82" s="44">
        <v>253</v>
      </c>
      <c r="E82" s="44">
        <f>E84+E86</f>
        <v>312</v>
      </c>
      <c r="F82" s="44">
        <f>F84+F86</f>
        <v>326</v>
      </c>
      <c r="G82" s="44">
        <f>G84+G86</f>
        <v>340</v>
      </c>
      <c r="H82" s="44">
        <f>H84+H86</f>
        <v>354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8"/>
      <c r="B83" s="35" t="s">
        <v>257</v>
      </c>
      <c r="C83" s="47" t="s">
        <v>18</v>
      </c>
      <c r="D83" s="64"/>
      <c r="E83" s="64">
        <v>101</v>
      </c>
      <c r="F83" s="64">
        <f>(E84*F85+E86*F87)/E82</f>
        <v>101.8</v>
      </c>
      <c r="G83" s="64">
        <f>(F84*G85+F86*G87)/F82</f>
        <v>101</v>
      </c>
      <c r="H83" s="64">
        <f>(G84*H85+G86*H87)/G82</f>
        <v>100.9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8" t="s">
        <v>44</v>
      </c>
      <c r="B84" s="35" t="s">
        <v>95</v>
      </c>
      <c r="C84" s="19" t="s">
        <v>244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8"/>
      <c r="B85" s="35" t="s">
        <v>258</v>
      </c>
      <c r="C85" s="47" t="s">
        <v>18</v>
      </c>
      <c r="D85" s="44">
        <v>108.8</v>
      </c>
      <c r="E85" s="44">
        <v>100.9</v>
      </c>
      <c r="F85" s="44">
        <v>102</v>
      </c>
      <c r="G85" s="44">
        <v>101.1</v>
      </c>
      <c r="H85" s="44">
        <v>108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8" t="s">
        <v>45</v>
      </c>
      <c r="B86" s="35" t="s">
        <v>267</v>
      </c>
      <c r="C86" s="19" t="s">
        <v>244</v>
      </c>
      <c r="D86" s="44"/>
      <c r="E86" s="44">
        <v>312</v>
      </c>
      <c r="F86" s="44">
        <v>326</v>
      </c>
      <c r="G86" s="44">
        <v>340</v>
      </c>
      <c r="H86" s="44">
        <v>354</v>
      </c>
    </row>
    <row r="87" spans="1:16384" ht="31.5" x14ac:dyDescent="0.25">
      <c r="A87" s="78"/>
      <c r="B87" s="35" t="s">
        <v>259</v>
      </c>
      <c r="C87" s="19" t="s">
        <v>80</v>
      </c>
      <c r="D87" s="44">
        <v>98.8</v>
      </c>
      <c r="E87" s="44">
        <v>101</v>
      </c>
      <c r="F87" s="44">
        <v>101.8</v>
      </c>
      <c r="G87" s="44">
        <v>101</v>
      </c>
      <c r="H87" s="44">
        <v>100.9</v>
      </c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6">
        <v>1</v>
      </c>
      <c r="B89" s="35" t="s">
        <v>160</v>
      </c>
      <c r="C89" s="19" t="s">
        <v>244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87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242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153</v>
      </c>
      <c r="B95" s="35" t="s">
        <v>92</v>
      </c>
      <c r="C95" s="19" t="s">
        <v>87</v>
      </c>
      <c r="D95" s="44">
        <v>23.9</v>
      </c>
      <c r="E95" s="44">
        <v>23.9</v>
      </c>
      <c r="F95" s="44">
        <v>23.9</v>
      </c>
      <c r="G95" s="44">
        <v>23.9</v>
      </c>
      <c r="H95" s="44">
        <v>23.9</v>
      </c>
    </row>
    <row r="96" spans="1:16384" ht="47.25" x14ac:dyDescent="0.25">
      <c r="A96" s="9" t="s">
        <v>76</v>
      </c>
      <c r="B96" s="35" t="s">
        <v>227</v>
      </c>
      <c r="C96" s="19" t="s">
        <v>87</v>
      </c>
      <c r="D96" s="44">
        <v>8.6</v>
      </c>
      <c r="E96" s="44">
        <v>8.6</v>
      </c>
      <c r="F96" s="44">
        <v>8.6</v>
      </c>
      <c r="G96" s="44">
        <v>8.6</v>
      </c>
      <c r="H96" s="44">
        <v>8.6</v>
      </c>
    </row>
    <row r="97" spans="1:8" ht="63" x14ac:dyDescent="0.25">
      <c r="A97" s="9" t="s">
        <v>77</v>
      </c>
      <c r="B97" s="35" t="s">
        <v>201</v>
      </c>
      <c r="C97" s="19" t="s">
        <v>7</v>
      </c>
      <c r="D97" s="44">
        <f>D96/D95*100</f>
        <v>35.98326359832636</v>
      </c>
      <c r="E97" s="44">
        <f>E96/E95*100</f>
        <v>35.98326359832636</v>
      </c>
      <c r="F97" s="44">
        <f>F96/F95*100</f>
        <v>35.98326359832636</v>
      </c>
      <c r="G97" s="44">
        <f>G96/G95*100</f>
        <v>35.98326359832636</v>
      </c>
      <c r="H97" s="44">
        <f>H96/H95*100</f>
        <v>35.98326359832636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84">
        <v>1</v>
      </c>
      <c r="B99" s="91" t="s">
        <v>196</v>
      </c>
      <c r="C99" s="19" t="s">
        <v>244</v>
      </c>
      <c r="D99" s="44">
        <v>137.30000000000001</v>
      </c>
      <c r="E99" s="44">
        <v>138.80000000000001</v>
      </c>
      <c r="F99" s="44">
        <v>140.4</v>
      </c>
      <c r="G99" s="44">
        <v>141.9</v>
      </c>
      <c r="H99" s="44">
        <v>143.30000000000001</v>
      </c>
    </row>
    <row r="100" spans="1:8" ht="31.5" x14ac:dyDescent="0.25">
      <c r="A100" s="84"/>
      <c r="B100" s="91"/>
      <c r="C100" s="19" t="s">
        <v>26</v>
      </c>
      <c r="D100" s="44">
        <v>104.5</v>
      </c>
      <c r="E100" s="44">
        <v>102</v>
      </c>
      <c r="F100" s="44">
        <v>106.8</v>
      </c>
      <c r="G100" s="44">
        <v>102.3</v>
      </c>
      <c r="H100" s="44">
        <v>102.3</v>
      </c>
    </row>
    <row r="101" spans="1:8" x14ac:dyDescent="0.25">
      <c r="A101" s="85" t="s">
        <v>76</v>
      </c>
      <c r="B101" s="90" t="s">
        <v>83</v>
      </c>
      <c r="C101" s="19" t="s">
        <v>244</v>
      </c>
      <c r="D101" s="44">
        <v>64.866</v>
      </c>
      <c r="E101" s="44">
        <v>66.930000000000007</v>
      </c>
      <c r="F101" s="44">
        <v>69.204999999999998</v>
      </c>
      <c r="G101" s="44">
        <v>71.281000000000006</v>
      </c>
      <c r="H101" s="44">
        <v>72.706999999999994</v>
      </c>
    </row>
    <row r="102" spans="1:8" ht="31.5" x14ac:dyDescent="0.25">
      <c r="A102" s="85"/>
      <c r="B102" s="90"/>
      <c r="C102" s="47" t="s">
        <v>26</v>
      </c>
      <c r="D102" s="44">
        <v>100.7</v>
      </c>
      <c r="E102" s="44">
        <v>95</v>
      </c>
      <c r="F102" s="44">
        <v>105.9</v>
      </c>
      <c r="G102" s="44">
        <v>101.3</v>
      </c>
      <c r="H102" s="44">
        <v>101.3</v>
      </c>
    </row>
    <row r="103" spans="1:8" x14ac:dyDescent="0.25">
      <c r="A103" s="95" t="s">
        <v>77</v>
      </c>
      <c r="B103" s="97" t="s">
        <v>264</v>
      </c>
      <c r="C103" s="19" t="s">
        <v>244</v>
      </c>
      <c r="D103" s="44">
        <v>3.2509999999999999</v>
      </c>
      <c r="E103" s="44">
        <v>3.3809999999999998</v>
      </c>
      <c r="F103" s="44">
        <v>3.4830000000000001</v>
      </c>
      <c r="G103" s="44">
        <v>3.5870000000000002</v>
      </c>
      <c r="H103" s="44">
        <v>3.641</v>
      </c>
    </row>
    <row r="104" spans="1:8" ht="31.5" x14ac:dyDescent="0.25">
      <c r="A104" s="96"/>
      <c r="B104" s="98"/>
      <c r="C104" s="47" t="s">
        <v>26</v>
      </c>
      <c r="D104" s="44">
        <v>100.4</v>
      </c>
      <c r="E104" s="44">
        <v>100.3</v>
      </c>
      <c r="F104" s="44">
        <v>100.3</v>
      </c>
      <c r="G104" s="44">
        <v>100.3</v>
      </c>
      <c r="H104" s="44">
        <v>100.3</v>
      </c>
    </row>
    <row r="105" spans="1:8" x14ac:dyDescent="0.25">
      <c r="A105" s="11" t="s">
        <v>27</v>
      </c>
      <c r="B105" s="32" t="s">
        <v>251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153</v>
      </c>
      <c r="B106" s="35" t="s">
        <v>239</v>
      </c>
      <c r="C106" s="19" t="s">
        <v>240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252</v>
      </c>
      <c r="C107" s="19" t="s">
        <v>243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241</v>
      </c>
      <c r="C108" s="19" t="s">
        <v>244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93">
        <v>1</v>
      </c>
      <c r="B110" s="43" t="s">
        <v>261</v>
      </c>
      <c r="C110" s="19" t="s">
        <v>244</v>
      </c>
      <c r="D110" s="44">
        <v>165.3</v>
      </c>
      <c r="E110" s="44">
        <v>202</v>
      </c>
      <c r="F110" s="44">
        <v>175.5</v>
      </c>
      <c r="G110" s="44">
        <v>185</v>
      </c>
      <c r="H110" s="44">
        <v>196</v>
      </c>
    </row>
    <row r="111" spans="1:8" ht="31.5" x14ac:dyDescent="0.25">
      <c r="A111" s="93"/>
      <c r="B111" s="43" t="s">
        <v>29</v>
      </c>
      <c r="C111" s="47" t="s">
        <v>18</v>
      </c>
      <c r="D111" s="44">
        <v>76.099999999999994</v>
      </c>
      <c r="E111" s="44">
        <v>91.5</v>
      </c>
      <c r="F111" s="44">
        <v>103.2</v>
      </c>
      <c r="G111" s="44">
        <v>115</v>
      </c>
      <c r="H111" s="44">
        <v>115</v>
      </c>
    </row>
    <row r="112" spans="1:8" ht="31.5" x14ac:dyDescent="0.25">
      <c r="A112" s="14" t="s">
        <v>76</v>
      </c>
      <c r="B112" s="43" t="s">
        <v>180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97</v>
      </c>
      <c r="C113" s="19" t="s">
        <v>244</v>
      </c>
      <c r="D113" s="44">
        <v>15.3</v>
      </c>
      <c r="E113" s="44">
        <v>10</v>
      </c>
      <c r="F113" s="44">
        <v>12.5</v>
      </c>
      <c r="G113" s="44">
        <v>15</v>
      </c>
      <c r="H113" s="44">
        <v>15</v>
      </c>
    </row>
    <row r="114" spans="1:8" x14ac:dyDescent="0.25">
      <c r="A114" s="14" t="s">
        <v>64</v>
      </c>
      <c r="B114" s="43" t="s">
        <v>98</v>
      </c>
      <c r="C114" s="19" t="s">
        <v>244</v>
      </c>
      <c r="D114" s="44">
        <v>150</v>
      </c>
      <c r="E114" s="44">
        <v>192</v>
      </c>
      <c r="F114" s="44">
        <v>163</v>
      </c>
      <c r="G114" s="44">
        <v>170</v>
      </c>
      <c r="H114" s="44">
        <v>181</v>
      </c>
    </row>
    <row r="115" spans="1:8" x14ac:dyDescent="0.25">
      <c r="A115" s="14" t="s">
        <v>65</v>
      </c>
      <c r="B115" s="43" t="s">
        <v>99</v>
      </c>
      <c r="C115" s="19" t="s">
        <v>244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100</v>
      </c>
      <c r="C116" s="19" t="s">
        <v>244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101</v>
      </c>
      <c r="C117" s="19" t="s">
        <v>244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102</v>
      </c>
      <c r="C118" s="19" t="s">
        <v>244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103</v>
      </c>
      <c r="C119" s="19" t="s">
        <v>244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104</v>
      </c>
      <c r="C120" s="19" t="s">
        <v>244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105</v>
      </c>
      <c r="C121" s="19" t="s">
        <v>244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106</v>
      </c>
      <c r="C122" s="19" t="s">
        <v>244</v>
      </c>
      <c r="D122" s="44"/>
      <c r="E122" s="44"/>
      <c r="F122" s="44"/>
      <c r="G122" s="44"/>
      <c r="H122" s="44"/>
    </row>
    <row r="123" spans="1:8" x14ac:dyDescent="0.25">
      <c r="A123" s="14" t="s">
        <v>181</v>
      </c>
      <c r="B123" s="43" t="s">
        <v>107</v>
      </c>
      <c r="C123" s="19" t="s">
        <v>244</v>
      </c>
      <c r="D123" s="44"/>
      <c r="E123" s="44"/>
      <c r="F123" s="44"/>
      <c r="G123" s="44"/>
      <c r="H123" s="44"/>
    </row>
    <row r="124" spans="1:8" ht="31.5" x14ac:dyDescent="0.25">
      <c r="A124" s="14" t="s">
        <v>182</v>
      </c>
      <c r="B124" s="43" t="s">
        <v>108</v>
      </c>
      <c r="C124" s="19" t="s">
        <v>244</v>
      </c>
      <c r="D124" s="44"/>
      <c r="E124" s="44"/>
      <c r="F124" s="44"/>
      <c r="G124" s="44"/>
      <c r="H124" s="44"/>
    </row>
    <row r="125" spans="1:8" ht="31.5" x14ac:dyDescent="0.25">
      <c r="A125" s="14" t="s">
        <v>183</v>
      </c>
      <c r="B125" s="43" t="s">
        <v>109</v>
      </c>
      <c r="C125" s="19" t="s">
        <v>244</v>
      </c>
      <c r="D125" s="44"/>
      <c r="E125" s="44"/>
      <c r="F125" s="44"/>
      <c r="G125" s="44"/>
      <c r="H125" s="44"/>
    </row>
    <row r="126" spans="1:8" ht="31.5" x14ac:dyDescent="0.25">
      <c r="A126" s="14" t="s">
        <v>184</v>
      </c>
      <c r="B126" s="43" t="s">
        <v>110</v>
      </c>
      <c r="C126" s="19" t="s">
        <v>244</v>
      </c>
      <c r="D126" s="44"/>
      <c r="E126" s="44"/>
      <c r="F126" s="44"/>
      <c r="G126" s="44"/>
      <c r="H126" s="44"/>
    </row>
    <row r="127" spans="1:8" ht="47.25" x14ac:dyDescent="0.25">
      <c r="A127" s="14" t="s">
        <v>185</v>
      </c>
      <c r="B127" s="43" t="s">
        <v>111</v>
      </c>
      <c r="C127" s="19" t="s">
        <v>244</v>
      </c>
      <c r="D127" s="44"/>
      <c r="E127" s="44"/>
      <c r="F127" s="44"/>
      <c r="G127" s="44"/>
      <c r="H127" s="44"/>
    </row>
    <row r="128" spans="1:8" x14ac:dyDescent="0.25">
      <c r="A128" s="14" t="s">
        <v>186</v>
      </c>
      <c r="B128" s="43" t="s">
        <v>112</v>
      </c>
      <c r="C128" s="19" t="s">
        <v>244</v>
      </c>
      <c r="D128" s="44"/>
      <c r="E128" s="44"/>
      <c r="F128" s="44"/>
      <c r="G128" s="44"/>
      <c r="H128" s="44"/>
    </row>
    <row r="129" spans="1:8" ht="31.5" x14ac:dyDescent="0.25">
      <c r="A129" s="14" t="s">
        <v>187</v>
      </c>
      <c r="B129" s="43" t="s">
        <v>113</v>
      </c>
      <c r="C129" s="19" t="s">
        <v>244</v>
      </c>
      <c r="D129" s="44"/>
      <c r="E129" s="44"/>
      <c r="F129" s="44"/>
      <c r="G129" s="44"/>
      <c r="H129" s="44"/>
    </row>
    <row r="130" spans="1:8" ht="31.5" x14ac:dyDescent="0.25">
      <c r="A130" s="14" t="s">
        <v>188</v>
      </c>
      <c r="B130" s="43" t="s">
        <v>114</v>
      </c>
      <c r="C130" s="19" t="s">
        <v>244</v>
      </c>
      <c r="D130" s="44"/>
      <c r="E130" s="44"/>
      <c r="F130" s="44"/>
      <c r="G130" s="44"/>
      <c r="H130" s="44"/>
    </row>
    <row r="131" spans="1:8" x14ac:dyDescent="0.25">
      <c r="A131" s="14" t="s">
        <v>189</v>
      </c>
      <c r="B131" s="43" t="s">
        <v>115</v>
      </c>
      <c r="C131" s="19" t="s">
        <v>244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159</v>
      </c>
      <c r="C132" s="19" t="s">
        <v>244</v>
      </c>
      <c r="D132" s="44">
        <v>165.3</v>
      </c>
      <c r="E132" s="44">
        <v>202</v>
      </c>
      <c r="F132" s="44">
        <v>175.5</v>
      </c>
      <c r="G132" s="44">
        <v>185</v>
      </c>
      <c r="H132" s="44">
        <v>196</v>
      </c>
    </row>
    <row r="133" spans="1:8" x14ac:dyDescent="0.25">
      <c r="A133" s="10" t="s">
        <v>49</v>
      </c>
      <c r="B133" s="35" t="s">
        <v>89</v>
      </c>
      <c r="C133" s="19" t="s">
        <v>244</v>
      </c>
      <c r="D133" s="44">
        <v>165.3</v>
      </c>
      <c r="E133" s="44">
        <v>202</v>
      </c>
      <c r="F133" s="44">
        <v>175.5</v>
      </c>
      <c r="G133" s="44">
        <v>185</v>
      </c>
      <c r="H133" s="44">
        <v>196</v>
      </c>
    </row>
    <row r="134" spans="1:8" x14ac:dyDescent="0.25">
      <c r="A134" s="10" t="s">
        <v>50</v>
      </c>
      <c r="B134" s="35" t="s">
        <v>31</v>
      </c>
      <c r="C134" s="19" t="s">
        <v>244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230</v>
      </c>
      <c r="C135" s="19" t="s">
        <v>244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248</v>
      </c>
      <c r="B136" s="35" t="s">
        <v>233</v>
      </c>
      <c r="C136" s="19" t="s">
        <v>244</v>
      </c>
      <c r="D136" s="44"/>
      <c r="E136" s="44"/>
      <c r="F136" s="44"/>
      <c r="G136" s="44"/>
      <c r="H136" s="44"/>
    </row>
    <row r="137" spans="1:8" x14ac:dyDescent="0.25">
      <c r="A137" s="10" t="s">
        <v>249</v>
      </c>
      <c r="B137" s="35" t="s">
        <v>232</v>
      </c>
      <c r="C137" s="19" t="s">
        <v>244</v>
      </c>
      <c r="D137" s="44"/>
      <c r="E137" s="44"/>
      <c r="F137" s="44"/>
      <c r="G137" s="44"/>
      <c r="H137" s="44"/>
    </row>
    <row r="138" spans="1:8" x14ac:dyDescent="0.25">
      <c r="A138" s="10" t="s">
        <v>250</v>
      </c>
      <c r="B138" s="35" t="s">
        <v>231</v>
      </c>
      <c r="C138" s="19" t="s">
        <v>244</v>
      </c>
      <c r="D138" s="44"/>
      <c r="E138" s="44"/>
      <c r="F138" s="44"/>
      <c r="G138" s="44"/>
      <c r="H138" s="44"/>
    </row>
    <row r="139" spans="1:8" x14ac:dyDescent="0.25">
      <c r="A139" s="10" t="s">
        <v>247</v>
      </c>
      <c r="B139" s="35" t="s">
        <v>234</v>
      </c>
      <c r="C139" s="19" t="s">
        <v>244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253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256</v>
      </c>
      <c r="C141" s="19" t="s">
        <v>244</v>
      </c>
      <c r="D141" s="66">
        <v>64.442499999999995</v>
      </c>
      <c r="E141" s="67">
        <v>43.664406</v>
      </c>
      <c r="F141" s="66">
        <v>40.638399999999997</v>
      </c>
      <c r="G141" s="66">
        <v>41.642499999999998</v>
      </c>
      <c r="H141" s="67">
        <v>41.263199999999998</v>
      </c>
    </row>
    <row r="142" spans="1:8" x14ac:dyDescent="0.25">
      <c r="A142" s="18" t="s">
        <v>44</v>
      </c>
      <c r="B142" s="35" t="s">
        <v>37</v>
      </c>
      <c r="C142" s="19" t="s">
        <v>244</v>
      </c>
      <c r="D142" s="66">
        <f>D143+D144</f>
        <v>29.037330000000001</v>
      </c>
      <c r="E142" s="67">
        <f>E143+E144</f>
        <v>29.201999999999998</v>
      </c>
      <c r="F142" s="66">
        <f>F143+F144</f>
        <v>29.9497</v>
      </c>
      <c r="G142" s="66">
        <f>G143+G144</f>
        <v>30.556400000000004</v>
      </c>
      <c r="H142" s="67">
        <f>H143+H144</f>
        <v>30.6693</v>
      </c>
    </row>
    <row r="143" spans="1:8" x14ac:dyDescent="0.25">
      <c r="A143" s="18" t="s">
        <v>91</v>
      </c>
      <c r="B143" s="35" t="s">
        <v>193</v>
      </c>
      <c r="C143" s="19" t="s">
        <v>244</v>
      </c>
      <c r="D143" s="66">
        <v>19.720924</v>
      </c>
      <c r="E143" s="67">
        <v>19.786899999999999</v>
      </c>
      <c r="F143" s="66">
        <v>20.534600000000001</v>
      </c>
      <c r="G143" s="66">
        <v>21.141300000000001</v>
      </c>
      <c r="H143" s="67">
        <v>21.254200000000001</v>
      </c>
    </row>
    <row r="144" spans="1:8" x14ac:dyDescent="0.25">
      <c r="A144" s="18" t="s">
        <v>67</v>
      </c>
      <c r="B144" s="35" t="s">
        <v>194</v>
      </c>
      <c r="C144" s="19" t="s">
        <v>244</v>
      </c>
      <c r="D144" s="66">
        <v>9.3164060000000006</v>
      </c>
      <c r="E144" s="67">
        <v>9.4151000000000007</v>
      </c>
      <c r="F144" s="66">
        <v>9.4151000000000007</v>
      </c>
      <c r="G144" s="66">
        <v>9.4151000000000007</v>
      </c>
      <c r="H144" s="67">
        <v>9.4151000000000007</v>
      </c>
    </row>
    <row r="145" spans="1:16384" x14ac:dyDescent="0.25">
      <c r="A145" s="18" t="s">
        <v>45</v>
      </c>
      <c r="B145" s="35" t="s">
        <v>116</v>
      </c>
      <c r="C145" s="19" t="s">
        <v>244</v>
      </c>
      <c r="D145" s="66">
        <v>35.405200000000001</v>
      </c>
      <c r="E145" s="67">
        <v>17.440946</v>
      </c>
      <c r="F145" s="66">
        <v>10.688700000000001</v>
      </c>
      <c r="G145" s="66">
        <v>11.0861</v>
      </c>
      <c r="H145" s="67">
        <v>10.052561000000001</v>
      </c>
    </row>
    <row r="146" spans="1:16384" ht="31.5" x14ac:dyDescent="0.25">
      <c r="A146" s="10">
        <v>2</v>
      </c>
      <c r="B146" s="35" t="s">
        <v>254</v>
      </c>
      <c r="C146" s="19" t="s">
        <v>244</v>
      </c>
      <c r="D146" s="66">
        <v>64.134839999999997</v>
      </c>
      <c r="E146" s="66">
        <v>44.343800000000002</v>
      </c>
      <c r="F146" s="66">
        <v>40.084000000000003</v>
      </c>
      <c r="G146" s="66">
        <v>40.577100000000002</v>
      </c>
      <c r="H146" s="67">
        <v>40.899500000000003</v>
      </c>
    </row>
    <row r="147" spans="1:16384" x14ac:dyDescent="0.25">
      <c r="A147" s="49" t="s">
        <v>63</v>
      </c>
      <c r="B147" s="3" t="s">
        <v>260</v>
      </c>
      <c r="C147" s="19" t="s">
        <v>244</v>
      </c>
      <c r="D147" s="66"/>
      <c r="E147" s="66"/>
      <c r="F147" s="66"/>
      <c r="G147" s="66"/>
      <c r="H147" s="67"/>
    </row>
    <row r="148" spans="1:16384" ht="31.5" x14ac:dyDescent="0.25">
      <c r="A148" s="10">
        <v>3</v>
      </c>
      <c r="B148" s="60" t="s">
        <v>255</v>
      </c>
      <c r="C148" s="19" t="s">
        <v>244</v>
      </c>
      <c r="D148" s="66">
        <f>D141-D146</f>
        <v>0.30765999999999849</v>
      </c>
      <c r="E148" s="66">
        <f>E141-E146</f>
        <v>-0.67939400000000205</v>
      </c>
      <c r="F148" s="66">
        <f>F141-F146</f>
        <v>0.55439999999999401</v>
      </c>
      <c r="G148" s="66">
        <f>G141-G146</f>
        <v>1.0653999999999968</v>
      </c>
      <c r="H148" s="67">
        <f>H141-H146</f>
        <v>0.36369999999999436</v>
      </c>
    </row>
    <row r="149" spans="1:16384" x14ac:dyDescent="0.25">
      <c r="A149" s="10" t="s">
        <v>78</v>
      </c>
      <c r="B149" s="35" t="s">
        <v>88</v>
      </c>
      <c r="C149" s="19" t="s">
        <v>244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</row>
    <row r="150" spans="1:16384" x14ac:dyDescent="0.25">
      <c r="A150" s="11" t="s">
        <v>246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>
        <v>1452</v>
      </c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>
        <v>5</v>
      </c>
      <c r="E152" s="44">
        <v>36</v>
      </c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>
        <v>0.22</v>
      </c>
      <c r="E153" s="68">
        <v>1.56</v>
      </c>
      <c r="F153" s="44">
        <v>1</v>
      </c>
      <c r="G153" s="44">
        <v>0.9</v>
      </c>
      <c r="H153" s="44">
        <v>0.8</v>
      </c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>
        <v>91</v>
      </c>
      <c r="E154" s="44">
        <v>50</v>
      </c>
      <c r="F154" s="44">
        <v>50</v>
      </c>
      <c r="G154" s="44">
        <v>50</v>
      </c>
      <c r="H154" s="44">
        <v>50</v>
      </c>
    </row>
    <row r="155" spans="1:16384" s="13" customFormat="1" ht="31.5" x14ac:dyDescent="0.25">
      <c r="A155" s="9" t="s">
        <v>79</v>
      </c>
      <c r="B155" s="35" t="s">
        <v>117</v>
      </c>
      <c r="C155" s="19" t="s">
        <v>9</v>
      </c>
      <c r="D155" s="44">
        <v>1452</v>
      </c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92" t="s">
        <v>84</v>
      </c>
      <c r="B156" s="90" t="s">
        <v>191</v>
      </c>
      <c r="C156" s="19" t="s">
        <v>166</v>
      </c>
      <c r="D156" s="44">
        <v>39152</v>
      </c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92"/>
      <c r="B157" s="90"/>
      <c r="C157" s="19" t="s">
        <v>19</v>
      </c>
      <c r="D157" s="44"/>
      <c r="E157" s="44">
        <f>E156/D156*100</f>
        <v>0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192</v>
      </c>
      <c r="C158" s="47" t="s">
        <v>244</v>
      </c>
      <c r="D158" s="44">
        <v>467.82911999999999</v>
      </c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view="pageBreakPreview" topLeftCell="A138" zoomScaleNormal="100" zoomScaleSheetLayoutView="100" zoomScalePageLayoutView="120" workbookViewId="0">
      <selection activeCell="A140" sqref="A140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35.25" customHeight="1" x14ac:dyDescent="0.25">
      <c r="A1" s="79" t="s">
        <v>265</v>
      </c>
      <c r="B1" s="79"/>
      <c r="C1" s="79"/>
      <c r="D1" s="79"/>
      <c r="E1" s="79"/>
      <c r="F1" s="79"/>
      <c r="G1" s="79"/>
      <c r="H1" s="79"/>
    </row>
    <row r="2" spans="1:8" ht="42.75" customHeight="1" x14ac:dyDescent="0.3">
      <c r="A2" s="80" t="s">
        <v>268</v>
      </c>
      <c r="B2" s="81"/>
      <c r="C2" s="81"/>
      <c r="D2" s="81"/>
      <c r="E2" s="81"/>
      <c r="F2" s="81"/>
      <c r="G2" s="81"/>
      <c r="H2" s="8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74" t="s">
        <v>0</v>
      </c>
      <c r="B4" s="82" t="s">
        <v>1</v>
      </c>
      <c r="C4" s="74" t="s">
        <v>2</v>
      </c>
      <c r="D4" s="50" t="s">
        <v>3</v>
      </c>
      <c r="E4" s="50" t="s">
        <v>93</v>
      </c>
      <c r="F4" s="74" t="s">
        <v>4</v>
      </c>
      <c r="G4" s="83"/>
      <c r="H4" s="83"/>
    </row>
    <row r="5" spans="1:8" x14ac:dyDescent="0.25">
      <c r="A5" s="74"/>
      <c r="B5" s="82"/>
      <c r="C5" s="74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 x14ac:dyDescent="0.25">
      <c r="A7" s="53">
        <v>1</v>
      </c>
      <c r="B7" s="56" t="s">
        <v>238</v>
      </c>
      <c r="C7" s="19" t="s">
        <v>9</v>
      </c>
      <c r="D7" s="44">
        <v>4130</v>
      </c>
      <c r="E7" s="44">
        <v>4126</v>
      </c>
      <c r="F7" s="44">
        <v>4086</v>
      </c>
      <c r="G7" s="44">
        <v>4046</v>
      </c>
      <c r="H7" s="44">
        <v>4006</v>
      </c>
    </row>
    <row r="8" spans="1:8" x14ac:dyDescent="0.25">
      <c r="A8" s="53" t="s">
        <v>44</v>
      </c>
      <c r="B8" s="56" t="s">
        <v>228</v>
      </c>
      <c r="C8" s="19" t="s">
        <v>9</v>
      </c>
      <c r="D8" s="44">
        <v>4119</v>
      </c>
      <c r="E8" s="44">
        <v>4115</v>
      </c>
      <c r="F8" s="44">
        <v>4075</v>
      </c>
      <c r="G8" s="44">
        <v>4036</v>
      </c>
      <c r="H8" s="44">
        <v>3996</v>
      </c>
    </row>
    <row r="9" spans="1:8" x14ac:dyDescent="0.25">
      <c r="A9" s="53" t="s">
        <v>45</v>
      </c>
      <c r="B9" s="56" t="s">
        <v>229</v>
      </c>
      <c r="C9" s="19" t="s">
        <v>9</v>
      </c>
      <c r="D9" s="44">
        <f>D7-D8</f>
        <v>11</v>
      </c>
      <c r="E9" s="44">
        <v>11</v>
      </c>
      <c r="F9" s="44">
        <f t="shared" ref="F9:H9" si="0">F7-F8</f>
        <v>11</v>
      </c>
      <c r="G9" s="44">
        <f t="shared" si="0"/>
        <v>10</v>
      </c>
      <c r="H9" s="44">
        <f t="shared" si="0"/>
        <v>10</v>
      </c>
    </row>
    <row r="10" spans="1:8" ht="31.5" x14ac:dyDescent="0.25">
      <c r="A10" s="53" t="s">
        <v>76</v>
      </c>
      <c r="B10" s="56" t="s">
        <v>237</v>
      </c>
      <c r="C10" s="19" t="s">
        <v>9</v>
      </c>
      <c r="D10" s="44">
        <v>648</v>
      </c>
      <c r="E10" s="44">
        <v>648</v>
      </c>
      <c r="F10" s="44">
        <v>642</v>
      </c>
      <c r="G10" s="44">
        <v>635</v>
      </c>
      <c r="H10" s="44">
        <v>629</v>
      </c>
    </row>
    <row r="11" spans="1:8" ht="31.5" x14ac:dyDescent="0.25">
      <c r="A11" s="53" t="s">
        <v>77</v>
      </c>
      <c r="B11" s="56" t="s">
        <v>235</v>
      </c>
      <c r="C11" s="19" t="s">
        <v>9</v>
      </c>
      <c r="D11" s="44">
        <v>2582</v>
      </c>
      <c r="E11" s="44">
        <v>2578</v>
      </c>
      <c r="F11" s="44">
        <v>2554</v>
      </c>
      <c r="G11" s="44">
        <v>2529</v>
      </c>
      <c r="H11" s="44">
        <v>2504</v>
      </c>
    </row>
    <row r="12" spans="1:8" ht="31.5" x14ac:dyDescent="0.25">
      <c r="A12" s="53" t="s">
        <v>78</v>
      </c>
      <c r="B12" s="56" t="s">
        <v>236</v>
      </c>
      <c r="C12" s="19" t="s">
        <v>9</v>
      </c>
      <c r="D12" s="44">
        <f>D7-D10-D11</f>
        <v>900</v>
      </c>
      <c r="E12" s="44">
        <f t="shared" ref="E12:H12" si="1">E7-E10-E11</f>
        <v>900</v>
      </c>
      <c r="F12" s="44">
        <f t="shared" si="1"/>
        <v>890</v>
      </c>
      <c r="G12" s="44">
        <f t="shared" si="1"/>
        <v>882</v>
      </c>
      <c r="H12" s="44">
        <f t="shared" si="1"/>
        <v>873</v>
      </c>
    </row>
    <row r="13" spans="1:8" x14ac:dyDescent="0.25">
      <c r="A13" s="57" t="s">
        <v>79</v>
      </c>
      <c r="B13" s="56" t="s">
        <v>94</v>
      </c>
      <c r="C13" s="19" t="s">
        <v>9</v>
      </c>
      <c r="D13" s="44">
        <f>(D7+E7)/2</f>
        <v>4128</v>
      </c>
      <c r="E13" s="44">
        <f>(E7+F7)/2</f>
        <v>4106</v>
      </c>
      <c r="F13" s="44">
        <f>(F7+G7)/2</f>
        <v>4066</v>
      </c>
      <c r="G13" s="44">
        <f>(G7+H7)/2</f>
        <v>4026</v>
      </c>
      <c r="H13" s="44">
        <f>(H7+(H7+H14-H15+H16))/2</f>
        <v>3976</v>
      </c>
    </row>
    <row r="14" spans="1:8" ht="31.5" x14ac:dyDescent="0.25">
      <c r="A14" s="51" t="s">
        <v>84</v>
      </c>
      <c r="B14" s="56" t="s">
        <v>74</v>
      </c>
      <c r="C14" s="19" t="s">
        <v>9</v>
      </c>
      <c r="D14" s="44">
        <v>38</v>
      </c>
      <c r="E14" s="44">
        <v>24</v>
      </c>
      <c r="F14" s="44">
        <v>24</v>
      </c>
      <c r="G14" s="44">
        <v>26</v>
      </c>
      <c r="H14" s="44">
        <v>26</v>
      </c>
    </row>
    <row r="15" spans="1:8" x14ac:dyDescent="0.25">
      <c r="A15" s="51" t="s">
        <v>85</v>
      </c>
      <c r="B15" s="56" t="s">
        <v>75</v>
      </c>
      <c r="C15" s="19" t="s">
        <v>9</v>
      </c>
      <c r="D15" s="44">
        <v>70</v>
      </c>
      <c r="E15" s="44">
        <v>64</v>
      </c>
      <c r="F15" s="44">
        <v>64</v>
      </c>
      <c r="G15" s="44">
        <v>66</v>
      </c>
      <c r="H15" s="44">
        <v>66</v>
      </c>
    </row>
    <row r="16" spans="1:8" x14ac:dyDescent="0.25">
      <c r="A16" s="51" t="s">
        <v>86</v>
      </c>
      <c r="B16" s="56" t="s">
        <v>90</v>
      </c>
      <c r="C16" s="19" t="s">
        <v>9</v>
      </c>
      <c r="D16" s="44">
        <v>-32</v>
      </c>
      <c r="E16" s="44">
        <v>-20</v>
      </c>
      <c r="F16" s="44">
        <v>-20</v>
      </c>
      <c r="G16" s="44">
        <v>-20</v>
      </c>
      <c r="H16" s="44">
        <v>-20</v>
      </c>
    </row>
    <row r="17" spans="1:8" ht="31.5" x14ac:dyDescent="0.25">
      <c r="A17" s="51" t="s">
        <v>154</v>
      </c>
      <c r="B17" s="56" t="s">
        <v>10</v>
      </c>
      <c r="C17" s="19" t="s">
        <v>245</v>
      </c>
      <c r="D17" s="44">
        <f>D14/D13*1000</f>
        <v>9.2054263565891485</v>
      </c>
      <c r="E17" s="44">
        <f>E14/E13*1000</f>
        <v>5.8451047247929857</v>
      </c>
      <c r="F17" s="44">
        <f>F14/F13*1000</f>
        <v>5.9026069847515981</v>
      </c>
      <c r="G17" s="44">
        <f>G14/G13*1000</f>
        <v>6.4580228514654747</v>
      </c>
      <c r="H17" s="44">
        <f>H14/H13*1000</f>
        <v>6.5392354124748495</v>
      </c>
    </row>
    <row r="18" spans="1:8" ht="31.5" x14ac:dyDescent="0.25">
      <c r="A18" s="51" t="s">
        <v>155</v>
      </c>
      <c r="B18" s="56" t="s">
        <v>11</v>
      </c>
      <c r="C18" s="19" t="s">
        <v>245</v>
      </c>
      <c r="D18" s="44">
        <f>D15/D13*1000</f>
        <v>16.95736434108527</v>
      </c>
      <c r="E18" s="44">
        <f>E15/E13*1000</f>
        <v>15.586945932781296</v>
      </c>
      <c r="F18" s="44">
        <f>F15/F13*1000</f>
        <v>15.740285292670929</v>
      </c>
      <c r="G18" s="44">
        <f>G15/G13*1000</f>
        <v>16.393442622950822</v>
      </c>
      <c r="H18" s="44">
        <f>H15/H13*1000</f>
        <v>16.599597585513081</v>
      </c>
    </row>
    <row r="19" spans="1:8" ht="31.5" x14ac:dyDescent="0.25">
      <c r="A19" s="51" t="s">
        <v>156</v>
      </c>
      <c r="B19" s="56" t="s">
        <v>12</v>
      </c>
      <c r="C19" s="19" t="s">
        <v>245</v>
      </c>
      <c r="D19" s="44">
        <f>D17-D18</f>
        <v>-7.7519379844961218</v>
      </c>
      <c r="E19" s="44">
        <f>E17-E18</f>
        <v>-9.7418412079883101</v>
      </c>
      <c r="F19" s="44">
        <f>F17-F18</f>
        <v>-9.8376783079193313</v>
      </c>
      <c r="G19" s="44">
        <f>G17-G18</f>
        <v>-9.9354197714853463</v>
      </c>
      <c r="H19" s="44">
        <f>H17-H18</f>
        <v>-10.060362173038232</v>
      </c>
    </row>
    <row r="20" spans="1:8" ht="31.5" x14ac:dyDescent="0.25">
      <c r="A20" s="51" t="s">
        <v>157</v>
      </c>
      <c r="B20" s="56" t="s">
        <v>13</v>
      </c>
      <c r="C20" s="19" t="s">
        <v>245</v>
      </c>
      <c r="D20" s="44">
        <f>D16/D13*1000</f>
        <v>-7.7519379844961236</v>
      </c>
      <c r="E20" s="44">
        <f>E16/E13*1000</f>
        <v>-4.8709206039941551</v>
      </c>
      <c r="F20" s="44">
        <f>F16/F13*1000</f>
        <v>-4.9188391539596656</v>
      </c>
      <c r="G20" s="44">
        <f>G16/G13*1000</f>
        <v>-4.9677098857426722</v>
      </c>
      <c r="H20" s="44">
        <f>H16/H13*1000</f>
        <v>-5.0301810865191143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 x14ac:dyDescent="0.25">
      <c r="A22" s="88">
        <v>1</v>
      </c>
      <c r="B22" s="97" t="s">
        <v>118</v>
      </c>
      <c r="C22" s="19" t="s">
        <v>244</v>
      </c>
      <c r="D22" s="44">
        <f>D24+D26+D77+D79</f>
        <v>5864.2</v>
      </c>
      <c r="E22" s="44">
        <f>E24+E26+E77+E79</f>
        <v>5953.6</v>
      </c>
      <c r="F22" s="44">
        <f>F24+F26+F77+F79</f>
        <v>6229.5</v>
      </c>
      <c r="G22" s="44">
        <f>G24+G26+G77+G79</f>
        <v>6265.5</v>
      </c>
      <c r="H22" s="44">
        <f>H24+H26+H77+H79</f>
        <v>6308.0999999999995</v>
      </c>
    </row>
    <row r="23" spans="1:8" ht="31.5" x14ac:dyDescent="0.25">
      <c r="A23" s="88"/>
      <c r="B23" s="98"/>
      <c r="C23" s="47" t="s">
        <v>262</v>
      </c>
      <c r="D23" s="44">
        <v>94.7</v>
      </c>
      <c r="E23" s="61">
        <f>E22/D22*100</f>
        <v>101.52450462126122</v>
      </c>
      <c r="F23" s="61">
        <f>F22/E22*100</f>
        <v>104.63417092179522</v>
      </c>
      <c r="G23" s="61">
        <f>G22/F22*100</f>
        <v>100.57789549723091</v>
      </c>
      <c r="H23" s="61">
        <f>H22/G22*100</f>
        <v>100.6799138137419</v>
      </c>
    </row>
    <row r="24" spans="1:8" ht="47.25" customHeight="1" x14ac:dyDescent="0.25">
      <c r="A24" s="88" t="s">
        <v>76</v>
      </c>
      <c r="B24" s="97" t="s">
        <v>197</v>
      </c>
      <c r="C24" s="19" t="s">
        <v>244</v>
      </c>
      <c r="D24" s="44">
        <v>5596.8</v>
      </c>
      <c r="E24" s="44">
        <v>5630</v>
      </c>
      <c r="F24" s="44">
        <v>5902.7</v>
      </c>
      <c r="G24" s="44">
        <v>5935.4</v>
      </c>
      <c r="H24" s="44">
        <v>5974.7</v>
      </c>
    </row>
    <row r="25" spans="1:8" ht="31.5" x14ac:dyDescent="0.25">
      <c r="A25" s="88"/>
      <c r="B25" s="98"/>
      <c r="C25" s="47" t="s">
        <v>262</v>
      </c>
      <c r="D25" s="44">
        <v>90.6</v>
      </c>
      <c r="E25" s="61">
        <f>E24/D24*100</f>
        <v>100.59319611206404</v>
      </c>
      <c r="F25" s="61">
        <f>F24/E24*100</f>
        <v>104.8436944937833</v>
      </c>
      <c r="G25" s="61">
        <f>G24/F24*100</f>
        <v>100.55398377013908</v>
      </c>
      <c r="H25" s="61">
        <f>H24/G24*100</f>
        <v>100.66212892138692</v>
      </c>
    </row>
    <row r="26" spans="1:8" ht="56.25" customHeight="1" x14ac:dyDescent="0.25">
      <c r="A26" s="89">
        <v>3</v>
      </c>
      <c r="B26" s="97" t="s">
        <v>198</v>
      </c>
      <c r="C26" s="19" t="s">
        <v>244</v>
      </c>
      <c r="D26" s="44">
        <v>267.39999999999998</v>
      </c>
      <c r="E26" s="44">
        <v>323.60000000000002</v>
      </c>
      <c r="F26" s="44">
        <v>326.8</v>
      </c>
      <c r="G26" s="44">
        <v>330.1</v>
      </c>
      <c r="H26" s="44">
        <v>333.4</v>
      </c>
    </row>
    <row r="27" spans="1:8" ht="31.5" x14ac:dyDescent="0.25">
      <c r="A27" s="89"/>
      <c r="B27" s="98"/>
      <c r="C27" s="47" t="s">
        <v>262</v>
      </c>
      <c r="D27" s="44">
        <v>103.2</v>
      </c>
      <c r="E27" s="61">
        <f>E26/D26*100</f>
        <v>121.01720269259538</v>
      </c>
      <c r="F27" s="61">
        <f>F26/E26*100</f>
        <v>100.98887515451173</v>
      </c>
      <c r="G27" s="61">
        <f>G26/F26*100</f>
        <v>101.00979192166464</v>
      </c>
      <c r="H27" s="61">
        <f>H26/G26*100</f>
        <v>100.99969706149649</v>
      </c>
    </row>
    <row r="28" spans="1:8" ht="31.5" x14ac:dyDescent="0.25">
      <c r="A28" s="63"/>
      <c r="B28" s="62" t="s">
        <v>263</v>
      </c>
      <c r="C28" s="47"/>
      <c r="D28" s="48"/>
      <c r="E28" s="48"/>
      <c r="F28" s="48"/>
      <c r="G28" s="48"/>
      <c r="H28" s="48"/>
    </row>
    <row r="29" spans="1:8" ht="18" customHeight="1" x14ac:dyDescent="0.25">
      <c r="A29" s="78" t="s">
        <v>49</v>
      </c>
      <c r="B29" s="97" t="s">
        <v>119</v>
      </c>
      <c r="C29" s="19" t="s">
        <v>244</v>
      </c>
      <c r="D29" s="44"/>
      <c r="E29" s="44"/>
      <c r="F29" s="44"/>
      <c r="G29" s="44"/>
      <c r="H29" s="44"/>
    </row>
    <row r="30" spans="1:8" ht="31.5" x14ac:dyDescent="0.25">
      <c r="A30" s="78"/>
      <c r="B30" s="98"/>
      <c r="C30" s="47" t="s">
        <v>262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 x14ac:dyDescent="0.25">
      <c r="A31" s="78" t="s">
        <v>50</v>
      </c>
      <c r="B31" s="97" t="s">
        <v>120</v>
      </c>
      <c r="C31" s="19" t="s">
        <v>244</v>
      </c>
      <c r="D31" s="44"/>
      <c r="E31" s="44"/>
      <c r="F31" s="44"/>
      <c r="G31" s="44"/>
      <c r="H31" s="44"/>
    </row>
    <row r="32" spans="1:8" ht="31.5" x14ac:dyDescent="0.25">
      <c r="A32" s="78"/>
      <c r="B32" s="98"/>
      <c r="C32" s="47" t="s">
        <v>262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 x14ac:dyDescent="0.25">
      <c r="A33" s="78" t="s">
        <v>51</v>
      </c>
      <c r="B33" s="97" t="s">
        <v>121</v>
      </c>
      <c r="C33" s="19" t="s">
        <v>244</v>
      </c>
      <c r="D33" s="44"/>
      <c r="E33" s="44"/>
      <c r="F33" s="44"/>
      <c r="G33" s="44"/>
      <c r="H33" s="44"/>
    </row>
    <row r="34" spans="1:8" ht="31.5" x14ac:dyDescent="0.25">
      <c r="A34" s="78"/>
      <c r="B34" s="98"/>
      <c r="C34" s="47" t="s">
        <v>262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 x14ac:dyDescent="0.25">
      <c r="A35" s="78" t="s">
        <v>52</v>
      </c>
      <c r="B35" s="97" t="s">
        <v>122</v>
      </c>
      <c r="C35" s="19" t="s">
        <v>244</v>
      </c>
      <c r="D35" s="44"/>
      <c r="E35" s="44"/>
      <c r="F35" s="44"/>
      <c r="G35" s="44"/>
      <c r="H35" s="44"/>
    </row>
    <row r="36" spans="1:8" ht="31.5" x14ac:dyDescent="0.25">
      <c r="A36" s="78"/>
      <c r="B36" s="98"/>
      <c r="C36" s="47" t="s">
        <v>262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 x14ac:dyDescent="0.25">
      <c r="A37" s="78" t="s">
        <v>53</v>
      </c>
      <c r="B37" s="97" t="s">
        <v>123</v>
      </c>
      <c r="C37" s="19" t="s">
        <v>244</v>
      </c>
      <c r="D37" s="44"/>
      <c r="E37" s="44"/>
      <c r="F37" s="44"/>
      <c r="G37" s="44"/>
      <c r="H37" s="44"/>
    </row>
    <row r="38" spans="1:8" ht="31.5" x14ac:dyDescent="0.25">
      <c r="A38" s="78"/>
      <c r="B38" s="98"/>
      <c r="C38" s="47" t="s">
        <v>262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 x14ac:dyDescent="0.25">
      <c r="A39" s="78" t="s">
        <v>54</v>
      </c>
      <c r="B39" s="97" t="s">
        <v>124</v>
      </c>
      <c r="C39" s="19" t="s">
        <v>244</v>
      </c>
      <c r="D39" s="44"/>
      <c r="E39" s="44"/>
      <c r="F39" s="44"/>
      <c r="G39" s="44"/>
      <c r="H39" s="44"/>
    </row>
    <row r="40" spans="1:8" ht="31.5" x14ac:dyDescent="0.25">
      <c r="A40" s="78"/>
      <c r="B40" s="98"/>
      <c r="C40" s="47" t="s">
        <v>262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 x14ac:dyDescent="0.25">
      <c r="A41" s="78" t="s">
        <v>55</v>
      </c>
      <c r="B41" s="97" t="s">
        <v>125</v>
      </c>
      <c r="C41" s="19" t="s">
        <v>244</v>
      </c>
      <c r="D41" s="44"/>
      <c r="E41" s="44"/>
      <c r="F41" s="44"/>
      <c r="G41" s="44"/>
      <c r="H41" s="44"/>
    </row>
    <row r="42" spans="1:8" ht="31.5" x14ac:dyDescent="0.25">
      <c r="A42" s="78"/>
      <c r="B42" s="98"/>
      <c r="C42" s="47" t="s">
        <v>262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 x14ac:dyDescent="0.25">
      <c r="A43" s="78" t="s">
        <v>56</v>
      </c>
      <c r="B43" s="97" t="s">
        <v>126</v>
      </c>
      <c r="C43" s="19" t="s">
        <v>244</v>
      </c>
      <c r="D43" s="44"/>
      <c r="E43" s="44"/>
      <c r="F43" s="44"/>
      <c r="G43" s="44"/>
      <c r="H43" s="44"/>
    </row>
    <row r="44" spans="1:8" ht="31.5" x14ac:dyDescent="0.25">
      <c r="A44" s="78"/>
      <c r="B44" s="98"/>
      <c r="C44" s="47" t="s">
        <v>262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 x14ac:dyDescent="0.25">
      <c r="A45" s="78" t="s">
        <v>57</v>
      </c>
      <c r="B45" s="97" t="s">
        <v>127</v>
      </c>
      <c r="C45" s="19" t="s">
        <v>244</v>
      </c>
      <c r="D45" s="44"/>
      <c r="E45" s="44"/>
      <c r="F45" s="44"/>
      <c r="G45" s="44"/>
      <c r="H45" s="44"/>
    </row>
    <row r="46" spans="1:8" ht="31.5" x14ac:dyDescent="0.25">
      <c r="A46" s="78"/>
      <c r="B46" s="98"/>
      <c r="C46" s="47" t="s">
        <v>262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 x14ac:dyDescent="0.25">
      <c r="A47" s="78" t="s">
        <v>58</v>
      </c>
      <c r="B47" s="97" t="s">
        <v>128</v>
      </c>
      <c r="C47" s="19" t="s">
        <v>244</v>
      </c>
      <c r="D47" s="44"/>
      <c r="E47" s="44"/>
      <c r="F47" s="44"/>
      <c r="G47" s="44"/>
      <c r="H47" s="44"/>
    </row>
    <row r="48" spans="1:8" ht="31.5" x14ac:dyDescent="0.25">
      <c r="A48" s="78"/>
      <c r="B48" s="98"/>
      <c r="C48" s="47" t="s">
        <v>262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 x14ac:dyDescent="0.25">
      <c r="A49" s="78" t="s">
        <v>59</v>
      </c>
      <c r="B49" s="97" t="s">
        <v>129</v>
      </c>
      <c r="C49" s="19" t="s">
        <v>244</v>
      </c>
      <c r="D49" s="44"/>
      <c r="E49" s="44"/>
      <c r="F49" s="44"/>
      <c r="G49" s="44"/>
      <c r="H49" s="44"/>
    </row>
    <row r="50" spans="1:8" ht="31.5" x14ac:dyDescent="0.25">
      <c r="A50" s="78"/>
      <c r="B50" s="98"/>
      <c r="C50" s="47" t="s">
        <v>262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 x14ac:dyDescent="0.25">
      <c r="A51" s="78" t="s">
        <v>60</v>
      </c>
      <c r="B51" s="97" t="s">
        <v>130</v>
      </c>
      <c r="C51" s="19" t="s">
        <v>244</v>
      </c>
      <c r="D51" s="44"/>
      <c r="E51" s="44"/>
      <c r="F51" s="44"/>
      <c r="G51" s="44"/>
      <c r="H51" s="44"/>
    </row>
    <row r="52" spans="1:8" ht="31.5" x14ac:dyDescent="0.25">
      <c r="A52" s="78"/>
      <c r="B52" s="98"/>
      <c r="C52" s="47" t="s">
        <v>262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 x14ac:dyDescent="0.25">
      <c r="A53" s="78" t="s">
        <v>61</v>
      </c>
      <c r="B53" s="97" t="s">
        <v>131</v>
      </c>
      <c r="C53" s="19" t="s">
        <v>244</v>
      </c>
      <c r="D53" s="44"/>
      <c r="E53" s="44"/>
      <c r="F53" s="44"/>
      <c r="G53" s="44"/>
      <c r="H53" s="44"/>
    </row>
    <row r="54" spans="1:8" ht="31.5" x14ac:dyDescent="0.25">
      <c r="A54" s="78"/>
      <c r="B54" s="98"/>
      <c r="C54" s="47" t="s">
        <v>262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 x14ac:dyDescent="0.25">
      <c r="A55" s="78" t="s">
        <v>62</v>
      </c>
      <c r="B55" s="97" t="s">
        <v>132</v>
      </c>
      <c r="C55" s="19" t="s">
        <v>244</v>
      </c>
      <c r="D55" s="44"/>
      <c r="E55" s="44"/>
      <c r="F55" s="44"/>
      <c r="G55" s="44"/>
      <c r="H55" s="44"/>
    </row>
    <row r="56" spans="1:8" ht="31.5" x14ac:dyDescent="0.25">
      <c r="A56" s="78"/>
      <c r="B56" s="98"/>
      <c r="C56" s="47" t="s">
        <v>262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 x14ac:dyDescent="0.25">
      <c r="A57" s="78" t="s">
        <v>134</v>
      </c>
      <c r="B57" s="97" t="s">
        <v>133</v>
      </c>
      <c r="C57" s="19" t="s">
        <v>244</v>
      </c>
      <c r="D57" s="44"/>
      <c r="E57" s="44"/>
      <c r="F57" s="44"/>
      <c r="G57" s="44"/>
      <c r="H57" s="44"/>
    </row>
    <row r="58" spans="1:8" ht="31.5" x14ac:dyDescent="0.25">
      <c r="A58" s="78"/>
      <c r="B58" s="98"/>
      <c r="C58" s="47" t="s">
        <v>262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 x14ac:dyDescent="0.25">
      <c r="A59" s="78" t="s">
        <v>136</v>
      </c>
      <c r="B59" s="97" t="s">
        <v>135</v>
      </c>
      <c r="C59" s="19" t="s">
        <v>244</v>
      </c>
      <c r="D59" s="44"/>
      <c r="E59" s="44"/>
      <c r="F59" s="44"/>
      <c r="G59" s="44"/>
      <c r="H59" s="44"/>
    </row>
    <row r="60" spans="1:8" ht="31.5" x14ac:dyDescent="0.25">
      <c r="A60" s="78"/>
      <c r="B60" s="98"/>
      <c r="C60" s="47" t="s">
        <v>262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 x14ac:dyDescent="0.25">
      <c r="A61" s="78" t="s">
        <v>137</v>
      </c>
      <c r="B61" s="97" t="s">
        <v>138</v>
      </c>
      <c r="C61" s="19" t="s">
        <v>244</v>
      </c>
      <c r="D61" s="44"/>
      <c r="E61" s="44"/>
      <c r="F61" s="44"/>
      <c r="G61" s="44"/>
      <c r="H61" s="44"/>
    </row>
    <row r="62" spans="1:8" ht="31.5" x14ac:dyDescent="0.25">
      <c r="A62" s="78"/>
      <c r="B62" s="98"/>
      <c r="C62" s="47" t="s">
        <v>262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 x14ac:dyDescent="0.25">
      <c r="A63" s="78" t="s">
        <v>139</v>
      </c>
      <c r="B63" s="97" t="s">
        <v>140</v>
      </c>
      <c r="C63" s="19" t="s">
        <v>244</v>
      </c>
      <c r="D63" s="44"/>
      <c r="E63" s="44"/>
      <c r="F63" s="44"/>
      <c r="G63" s="44"/>
      <c r="H63" s="44"/>
    </row>
    <row r="64" spans="1:8" ht="31.5" x14ac:dyDescent="0.25">
      <c r="A64" s="78"/>
      <c r="B64" s="98"/>
      <c r="C64" s="47" t="s">
        <v>262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 x14ac:dyDescent="0.25">
      <c r="A65" s="78" t="s">
        <v>141</v>
      </c>
      <c r="B65" s="97" t="s">
        <v>142</v>
      </c>
      <c r="C65" s="19" t="s">
        <v>244</v>
      </c>
      <c r="D65" s="44"/>
      <c r="E65" s="44"/>
      <c r="F65" s="44"/>
      <c r="G65" s="44"/>
      <c r="H65" s="44"/>
    </row>
    <row r="66" spans="1:16384" ht="31.5" x14ac:dyDescent="0.25">
      <c r="A66" s="78"/>
      <c r="B66" s="98"/>
      <c r="C66" s="47" t="s">
        <v>262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 x14ac:dyDescent="0.25">
      <c r="A67" s="78" t="s">
        <v>143</v>
      </c>
      <c r="B67" s="97" t="s">
        <v>144</v>
      </c>
      <c r="C67" s="19" t="s">
        <v>244</v>
      </c>
      <c r="D67" s="44"/>
      <c r="E67" s="44"/>
      <c r="F67" s="44"/>
      <c r="G67" s="44"/>
      <c r="H67" s="44"/>
    </row>
    <row r="68" spans="1:16384" ht="31.5" x14ac:dyDescent="0.25">
      <c r="A68" s="78"/>
      <c r="B68" s="98"/>
      <c r="C68" s="47" t="s">
        <v>262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 x14ac:dyDescent="0.25">
      <c r="A69" s="78" t="s">
        <v>145</v>
      </c>
      <c r="B69" s="97" t="s">
        <v>146</v>
      </c>
      <c r="C69" s="19" t="s">
        <v>244</v>
      </c>
      <c r="D69" s="44"/>
      <c r="E69" s="44"/>
      <c r="F69" s="44"/>
      <c r="G69" s="44"/>
      <c r="H69" s="44"/>
      <c r="I69" s="13"/>
      <c r="J69" s="13"/>
      <c r="K69" s="13"/>
    </row>
    <row r="70" spans="1:16384" ht="31.5" x14ac:dyDescent="0.25">
      <c r="A70" s="78"/>
      <c r="B70" s="98"/>
      <c r="C70" s="47" t="s">
        <v>262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 x14ac:dyDescent="0.25">
      <c r="A71" s="78" t="s">
        <v>147</v>
      </c>
      <c r="B71" s="97" t="s">
        <v>148</v>
      </c>
      <c r="C71" s="19" t="s">
        <v>244</v>
      </c>
      <c r="D71" s="44"/>
      <c r="E71" s="44"/>
      <c r="F71" s="44"/>
      <c r="G71" s="44"/>
      <c r="H71" s="44"/>
      <c r="I71" s="13"/>
      <c r="J71" s="13"/>
      <c r="K71" s="13"/>
    </row>
    <row r="72" spans="1:16384" ht="31.5" x14ac:dyDescent="0.25">
      <c r="A72" s="78"/>
      <c r="B72" s="98"/>
      <c r="C72" s="47" t="s">
        <v>262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 x14ac:dyDescent="0.25">
      <c r="A73" s="78" t="s">
        <v>149</v>
      </c>
      <c r="B73" s="97" t="s">
        <v>150</v>
      </c>
      <c r="C73" s="19" t="s">
        <v>244</v>
      </c>
      <c r="D73" s="44"/>
      <c r="E73" s="44"/>
      <c r="F73" s="44"/>
      <c r="G73" s="44"/>
      <c r="H73" s="44"/>
      <c r="I73" s="13"/>
      <c r="J73" s="13"/>
      <c r="K73" s="13"/>
    </row>
    <row r="74" spans="1:16384" ht="31.5" x14ac:dyDescent="0.25">
      <c r="A74" s="78"/>
      <c r="B74" s="98"/>
      <c r="C74" s="47" t="s">
        <v>262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8" t="s">
        <v>151</v>
      </c>
      <c r="B75" s="97" t="s">
        <v>152</v>
      </c>
      <c r="C75" s="19" t="s">
        <v>244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8"/>
      <c r="B76" s="98"/>
      <c r="C76" s="47" t="s">
        <v>262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8">
        <v>4</v>
      </c>
      <c r="B77" s="97" t="s">
        <v>199</v>
      </c>
      <c r="C77" s="19" t="s">
        <v>244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8"/>
      <c r="B78" s="98"/>
      <c r="C78" s="47" t="s">
        <v>262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8" t="s">
        <v>79</v>
      </c>
      <c r="B79" s="97" t="s">
        <v>200</v>
      </c>
      <c r="C79" s="19" t="s">
        <v>244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8"/>
      <c r="B80" s="98"/>
      <c r="C80" s="47" t="s">
        <v>262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94" t="s">
        <v>22</v>
      </c>
      <c r="C81" s="94"/>
      <c r="D81" s="94"/>
      <c r="E81" s="94"/>
      <c r="F81" s="94"/>
      <c r="G81" s="94"/>
      <c r="H81" s="94"/>
      <c r="I81" s="13"/>
      <c r="J81" s="13"/>
      <c r="K81" s="13"/>
    </row>
    <row r="82" spans="1:16384" x14ac:dyDescent="0.25">
      <c r="A82" s="78">
        <v>1</v>
      </c>
      <c r="B82" s="99" t="s">
        <v>190</v>
      </c>
      <c r="C82" s="19" t="s">
        <v>244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8"/>
      <c r="B83" s="100"/>
      <c r="C83" s="47" t="s">
        <v>262</v>
      </c>
      <c r="D83" s="44"/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8" t="s">
        <v>44</v>
      </c>
      <c r="B84" s="99" t="s">
        <v>95</v>
      </c>
      <c r="C84" s="19" t="s">
        <v>244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8"/>
      <c r="B85" s="100"/>
      <c r="C85" s="47" t="s">
        <v>262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8" t="s">
        <v>45</v>
      </c>
      <c r="B86" s="99" t="s">
        <v>96</v>
      </c>
      <c r="C86" s="19" t="s">
        <v>244</v>
      </c>
      <c r="D86" s="44"/>
      <c r="E86" s="44"/>
      <c r="F86" s="44"/>
      <c r="G86" s="44"/>
      <c r="H86" s="44"/>
    </row>
    <row r="87" spans="1:16384" ht="31.5" x14ac:dyDescent="0.25">
      <c r="A87" s="78"/>
      <c r="B87" s="100"/>
      <c r="C87" s="47" t="s">
        <v>262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 x14ac:dyDescent="0.25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86">
        <v>1</v>
      </c>
      <c r="B89" s="99" t="s">
        <v>160</v>
      </c>
      <c r="C89" s="19" t="s">
        <v>244</v>
      </c>
      <c r="D89" s="44"/>
      <c r="E89" s="44"/>
      <c r="F89" s="44"/>
      <c r="G89" s="44"/>
      <c r="H89" s="44"/>
    </row>
    <row r="90" spans="1:16384" ht="31.5" x14ac:dyDescent="0.25">
      <c r="A90" s="87"/>
      <c r="B90" s="100"/>
      <c r="C90" s="47" t="s">
        <v>262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 x14ac:dyDescent="0.2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51" t="s">
        <v>63</v>
      </c>
      <c r="B92" s="56" t="s">
        <v>242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51">
        <v>3</v>
      </c>
      <c r="B93" s="56" t="s">
        <v>161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1" t="s">
        <v>153</v>
      </c>
      <c r="B95" s="56" t="s">
        <v>92</v>
      </c>
      <c r="C95" s="19" t="s">
        <v>87</v>
      </c>
      <c r="D95" s="44">
        <v>23.9</v>
      </c>
      <c r="E95" s="44">
        <v>23.9</v>
      </c>
      <c r="F95" s="44">
        <v>23.9</v>
      </c>
      <c r="G95" s="44">
        <v>23.9</v>
      </c>
      <c r="H95" s="44">
        <v>23.9</v>
      </c>
    </row>
    <row r="96" spans="1:16384" ht="47.25" x14ac:dyDescent="0.25">
      <c r="A96" s="57" t="s">
        <v>76</v>
      </c>
      <c r="B96" s="56" t="s">
        <v>227</v>
      </c>
      <c r="C96" s="19" t="s">
        <v>87</v>
      </c>
      <c r="D96" s="44">
        <v>8.6</v>
      </c>
      <c r="E96" s="44">
        <v>8.6</v>
      </c>
      <c r="F96" s="44">
        <v>8.6</v>
      </c>
      <c r="G96" s="44">
        <v>8.6</v>
      </c>
      <c r="H96" s="44">
        <v>8.6</v>
      </c>
    </row>
    <row r="97" spans="1:8" ht="63" x14ac:dyDescent="0.25">
      <c r="A97" s="57" t="s">
        <v>77</v>
      </c>
      <c r="B97" s="56" t="s">
        <v>201</v>
      </c>
      <c r="C97" s="19" t="s">
        <v>7</v>
      </c>
      <c r="D97" s="44">
        <f>D96/D95*100</f>
        <v>35.98326359832636</v>
      </c>
      <c r="E97" s="44">
        <f>E96/E95*100</f>
        <v>35.98326359832636</v>
      </c>
      <c r="F97" s="44">
        <f>F96/F95*100</f>
        <v>35.98326359832636</v>
      </c>
      <c r="G97" s="44">
        <f>G96/G95*100</f>
        <v>35.98326359832636</v>
      </c>
      <c r="H97" s="44">
        <f>H96/H95*100</f>
        <v>35.98326359832636</v>
      </c>
    </row>
    <row r="98" spans="1:8" x14ac:dyDescent="0.25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 x14ac:dyDescent="0.25">
      <c r="A99" s="84">
        <v>1</v>
      </c>
      <c r="B99" s="91" t="s">
        <v>196</v>
      </c>
      <c r="C99" s="19" t="s">
        <v>244</v>
      </c>
      <c r="D99" s="44">
        <v>137.30000000000001</v>
      </c>
      <c r="E99" s="44">
        <v>138.80000000000001</v>
      </c>
      <c r="F99" s="44">
        <v>140.4</v>
      </c>
      <c r="G99" s="44">
        <v>141.9</v>
      </c>
      <c r="H99" s="44">
        <v>143.30000000000001</v>
      </c>
    </row>
    <row r="100" spans="1:8" ht="31.5" x14ac:dyDescent="0.25">
      <c r="A100" s="84"/>
      <c r="B100" s="91"/>
      <c r="C100" s="47" t="s">
        <v>262</v>
      </c>
      <c r="D100" s="44"/>
      <c r="E100" s="44">
        <f>E99/D99*100</f>
        <v>101.0924981791697</v>
      </c>
      <c r="F100" s="44">
        <f>F99/E99*100</f>
        <v>101.15273775216139</v>
      </c>
      <c r="G100" s="44">
        <f>G99/F99*100</f>
        <v>101.06837606837607</v>
      </c>
      <c r="H100" s="44">
        <f>H99/G99*100</f>
        <v>100.98661028893588</v>
      </c>
    </row>
    <row r="101" spans="1:8" x14ac:dyDescent="0.25">
      <c r="A101" s="85" t="s">
        <v>76</v>
      </c>
      <c r="B101" s="90" t="s">
        <v>83</v>
      </c>
      <c r="C101" s="19" t="s">
        <v>244</v>
      </c>
      <c r="D101" s="44">
        <v>64.900000000000006</v>
      </c>
      <c r="E101" s="44">
        <v>65.3</v>
      </c>
      <c r="F101" s="44">
        <v>66.400000000000006</v>
      </c>
      <c r="G101" s="44">
        <v>67.2</v>
      </c>
      <c r="H101" s="44">
        <v>68.5</v>
      </c>
    </row>
    <row r="102" spans="1:8" ht="31.5" x14ac:dyDescent="0.25">
      <c r="A102" s="85"/>
      <c r="B102" s="90"/>
      <c r="C102" s="47" t="s">
        <v>262</v>
      </c>
      <c r="D102" s="44"/>
      <c r="E102" s="44">
        <f>E101/D101*100</f>
        <v>100.61633281972264</v>
      </c>
      <c r="F102" s="44">
        <f>F101/E101*100</f>
        <v>101.68453292496173</v>
      </c>
      <c r="G102" s="44">
        <f>G101/F101*100</f>
        <v>101.20481927710843</v>
      </c>
      <c r="H102" s="44">
        <f>H101/G101*100</f>
        <v>101.93452380952381</v>
      </c>
    </row>
    <row r="103" spans="1:8" x14ac:dyDescent="0.25">
      <c r="A103" s="95" t="s">
        <v>77</v>
      </c>
      <c r="B103" s="97" t="s">
        <v>264</v>
      </c>
      <c r="C103" s="19" t="s">
        <v>244</v>
      </c>
      <c r="D103" s="44">
        <v>3.3</v>
      </c>
      <c r="E103" s="44">
        <v>3.4</v>
      </c>
      <c r="F103" s="44">
        <v>3.5</v>
      </c>
      <c r="G103" s="44">
        <v>3.6</v>
      </c>
      <c r="H103" s="44">
        <v>3.7</v>
      </c>
    </row>
    <row r="104" spans="1:8" ht="31.5" x14ac:dyDescent="0.25">
      <c r="A104" s="96"/>
      <c r="B104" s="98"/>
      <c r="C104" s="47" t="s">
        <v>262</v>
      </c>
      <c r="D104" s="44"/>
      <c r="E104" s="44">
        <f>E103/D103*100</f>
        <v>103.03030303030303</v>
      </c>
      <c r="F104" s="44">
        <f>F103/E103*100</f>
        <v>102.94117647058825</v>
      </c>
      <c r="G104" s="44">
        <f>G103/F103*100</f>
        <v>102.85714285714288</v>
      </c>
      <c r="H104" s="44">
        <f>H103/G103*100</f>
        <v>102.77777777777779</v>
      </c>
    </row>
    <row r="105" spans="1:8" x14ac:dyDescent="0.25">
      <c r="A105" s="11" t="s">
        <v>27</v>
      </c>
      <c r="B105" s="59" t="s">
        <v>251</v>
      </c>
      <c r="C105" s="47"/>
      <c r="D105" s="44"/>
      <c r="E105" s="44"/>
      <c r="F105" s="44"/>
      <c r="G105" s="44"/>
      <c r="H105" s="44"/>
    </row>
    <row r="106" spans="1:8" ht="31.5" x14ac:dyDescent="0.25">
      <c r="A106" s="54" t="s">
        <v>153</v>
      </c>
      <c r="B106" s="56" t="s">
        <v>239</v>
      </c>
      <c r="C106" s="19" t="s">
        <v>240</v>
      </c>
      <c r="D106" s="44">
        <v>57</v>
      </c>
      <c r="E106" s="44">
        <v>66</v>
      </c>
      <c r="F106" s="44">
        <v>62</v>
      </c>
      <c r="G106" s="44">
        <v>64</v>
      </c>
      <c r="H106" s="44">
        <v>66</v>
      </c>
    </row>
    <row r="107" spans="1:8" ht="63" x14ac:dyDescent="0.25">
      <c r="A107" s="54" t="s">
        <v>76</v>
      </c>
      <c r="B107" s="56" t="s">
        <v>252</v>
      </c>
      <c r="C107" s="19" t="s">
        <v>243</v>
      </c>
      <c r="D107" s="44">
        <v>273</v>
      </c>
      <c r="E107" s="44">
        <v>285</v>
      </c>
      <c r="F107" s="44">
        <v>275</v>
      </c>
      <c r="G107" s="44">
        <v>280</v>
      </c>
      <c r="H107" s="44">
        <v>285</v>
      </c>
    </row>
    <row r="108" spans="1:8" ht="31.5" x14ac:dyDescent="0.25">
      <c r="A108" s="54" t="s">
        <v>77</v>
      </c>
      <c r="B108" s="56" t="s">
        <v>241</v>
      </c>
      <c r="C108" s="19" t="s">
        <v>244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93">
        <v>1</v>
      </c>
      <c r="B110" s="97" t="s">
        <v>261</v>
      </c>
      <c r="C110" s="19" t="s">
        <v>244</v>
      </c>
      <c r="D110" s="44">
        <v>150</v>
      </c>
      <c r="E110" s="44">
        <v>192</v>
      </c>
      <c r="F110" s="44">
        <v>163</v>
      </c>
      <c r="G110" s="44">
        <v>170</v>
      </c>
      <c r="H110" s="44">
        <v>181</v>
      </c>
    </row>
    <row r="111" spans="1:8" ht="31.5" x14ac:dyDescent="0.25">
      <c r="A111" s="93"/>
      <c r="B111" s="98"/>
      <c r="C111" s="47" t="s">
        <v>262</v>
      </c>
      <c r="D111" s="44"/>
      <c r="E111" s="61">
        <f>E110/D110*100</f>
        <v>128</v>
      </c>
      <c r="F111" s="61">
        <f>F110/E110*100</f>
        <v>84.895833333333343</v>
      </c>
      <c r="G111" s="61">
        <f>G110/F110*100</f>
        <v>104.29447852760735</v>
      </c>
      <c r="H111" s="61">
        <f>H110/G110*100</f>
        <v>106.47058823529412</v>
      </c>
    </row>
    <row r="112" spans="1:8" ht="31.5" x14ac:dyDescent="0.25">
      <c r="A112" s="58" t="s">
        <v>76</v>
      </c>
      <c r="B112" s="55" t="s">
        <v>180</v>
      </c>
      <c r="C112" s="47"/>
      <c r="D112" s="44"/>
      <c r="E112" s="44"/>
      <c r="F112" s="44"/>
      <c r="G112" s="44"/>
      <c r="H112" s="44"/>
    </row>
    <row r="113" spans="1:8" ht="31.5" x14ac:dyDescent="0.25">
      <c r="A113" s="58" t="s">
        <v>63</v>
      </c>
      <c r="B113" s="55" t="s">
        <v>97</v>
      </c>
      <c r="C113" s="19" t="s">
        <v>244</v>
      </c>
      <c r="D113" s="44"/>
      <c r="E113" s="44"/>
      <c r="F113" s="44"/>
      <c r="G113" s="44"/>
      <c r="H113" s="44"/>
    </row>
    <row r="114" spans="1:8" x14ac:dyDescent="0.25">
      <c r="A114" s="58" t="s">
        <v>64</v>
      </c>
      <c r="B114" s="55" t="s">
        <v>98</v>
      </c>
      <c r="C114" s="19" t="s">
        <v>244</v>
      </c>
      <c r="D114" s="44">
        <v>150</v>
      </c>
      <c r="E114" s="44">
        <v>192</v>
      </c>
      <c r="F114" s="44">
        <v>163</v>
      </c>
      <c r="G114" s="44">
        <v>170</v>
      </c>
      <c r="H114" s="44">
        <v>181</v>
      </c>
    </row>
    <row r="115" spans="1:8" x14ac:dyDescent="0.25">
      <c r="A115" s="58" t="s">
        <v>65</v>
      </c>
      <c r="B115" s="55" t="s">
        <v>99</v>
      </c>
      <c r="C115" s="19" t="s">
        <v>244</v>
      </c>
      <c r="D115" s="44"/>
      <c r="E115" s="44"/>
      <c r="F115" s="44"/>
      <c r="G115" s="44"/>
      <c r="H115" s="44"/>
    </row>
    <row r="116" spans="1:8" ht="31.5" x14ac:dyDescent="0.25">
      <c r="A116" s="58" t="s">
        <v>66</v>
      </c>
      <c r="B116" s="55" t="s">
        <v>100</v>
      </c>
      <c r="C116" s="19" t="s">
        <v>244</v>
      </c>
      <c r="D116" s="44"/>
      <c r="E116" s="44"/>
      <c r="F116" s="44"/>
      <c r="G116" s="44"/>
      <c r="H116" s="44"/>
    </row>
    <row r="117" spans="1:8" ht="47.25" x14ac:dyDescent="0.25">
      <c r="A117" s="58" t="s">
        <v>68</v>
      </c>
      <c r="B117" s="55" t="s">
        <v>101</v>
      </c>
      <c r="C117" s="19" t="s">
        <v>244</v>
      </c>
      <c r="D117" s="44"/>
      <c r="E117" s="44"/>
      <c r="F117" s="44"/>
      <c r="G117" s="44"/>
      <c r="H117" s="44"/>
    </row>
    <row r="118" spans="1:8" x14ac:dyDescent="0.25">
      <c r="A118" s="58" t="s">
        <v>69</v>
      </c>
      <c r="B118" s="55" t="s">
        <v>102</v>
      </c>
      <c r="C118" s="19" t="s">
        <v>244</v>
      </c>
      <c r="D118" s="44"/>
      <c r="E118" s="44"/>
      <c r="F118" s="44"/>
      <c r="G118" s="44"/>
      <c r="H118" s="44"/>
    </row>
    <row r="119" spans="1:8" ht="47.25" x14ac:dyDescent="0.25">
      <c r="A119" s="58" t="s">
        <v>70</v>
      </c>
      <c r="B119" s="55" t="s">
        <v>103</v>
      </c>
      <c r="C119" s="19" t="s">
        <v>244</v>
      </c>
      <c r="D119" s="44"/>
      <c r="E119" s="44"/>
      <c r="F119" s="44"/>
      <c r="G119" s="44"/>
      <c r="H119" s="44"/>
    </row>
    <row r="120" spans="1:8" ht="31.5" x14ac:dyDescent="0.25">
      <c r="A120" s="58" t="s">
        <v>71</v>
      </c>
      <c r="B120" s="55" t="s">
        <v>104</v>
      </c>
      <c r="C120" s="19" t="s">
        <v>244</v>
      </c>
      <c r="D120" s="44"/>
      <c r="E120" s="44"/>
      <c r="F120" s="44"/>
      <c r="G120" s="44"/>
      <c r="H120" s="44"/>
    </row>
    <row r="121" spans="1:8" x14ac:dyDescent="0.25">
      <c r="A121" s="58" t="s">
        <v>72</v>
      </c>
      <c r="B121" s="55" t="s">
        <v>105</v>
      </c>
      <c r="C121" s="19" t="s">
        <v>244</v>
      </c>
      <c r="D121" s="44"/>
      <c r="E121" s="44"/>
      <c r="F121" s="44"/>
      <c r="G121" s="44"/>
      <c r="H121" s="44"/>
    </row>
    <row r="122" spans="1:8" ht="31.5" x14ac:dyDescent="0.25">
      <c r="A122" s="58" t="s">
        <v>73</v>
      </c>
      <c r="B122" s="55" t="s">
        <v>106</v>
      </c>
      <c r="C122" s="19" t="s">
        <v>244</v>
      </c>
      <c r="D122" s="44"/>
      <c r="E122" s="44"/>
      <c r="F122" s="44"/>
      <c r="G122" s="44"/>
      <c r="H122" s="44"/>
    </row>
    <row r="123" spans="1:8" x14ac:dyDescent="0.25">
      <c r="A123" s="58" t="s">
        <v>181</v>
      </c>
      <c r="B123" s="55" t="s">
        <v>107</v>
      </c>
      <c r="C123" s="19" t="s">
        <v>244</v>
      </c>
      <c r="D123" s="44"/>
      <c r="E123" s="44"/>
      <c r="F123" s="44"/>
      <c r="G123" s="44"/>
      <c r="H123" s="44"/>
    </row>
    <row r="124" spans="1:8" ht="31.5" x14ac:dyDescent="0.25">
      <c r="A124" s="58" t="s">
        <v>182</v>
      </c>
      <c r="B124" s="55" t="s">
        <v>108</v>
      </c>
      <c r="C124" s="19" t="s">
        <v>244</v>
      </c>
      <c r="D124" s="44"/>
      <c r="E124" s="44"/>
      <c r="F124" s="44"/>
      <c r="G124" s="44"/>
      <c r="H124" s="44"/>
    </row>
    <row r="125" spans="1:8" ht="31.5" x14ac:dyDescent="0.25">
      <c r="A125" s="58" t="s">
        <v>183</v>
      </c>
      <c r="B125" s="55" t="s">
        <v>109</v>
      </c>
      <c r="C125" s="19" t="s">
        <v>244</v>
      </c>
      <c r="D125" s="44"/>
      <c r="E125" s="44"/>
      <c r="F125" s="44"/>
      <c r="G125" s="44"/>
      <c r="H125" s="44"/>
    </row>
    <row r="126" spans="1:8" ht="31.5" x14ac:dyDescent="0.25">
      <c r="A126" s="58" t="s">
        <v>184</v>
      </c>
      <c r="B126" s="55" t="s">
        <v>110</v>
      </c>
      <c r="C126" s="19" t="s">
        <v>244</v>
      </c>
      <c r="D126" s="44"/>
      <c r="E126" s="44"/>
      <c r="F126" s="44"/>
      <c r="G126" s="44"/>
      <c r="H126" s="44"/>
    </row>
    <row r="127" spans="1:8" ht="47.25" x14ac:dyDescent="0.25">
      <c r="A127" s="58" t="s">
        <v>185</v>
      </c>
      <c r="B127" s="55" t="s">
        <v>111</v>
      </c>
      <c r="C127" s="19" t="s">
        <v>244</v>
      </c>
      <c r="D127" s="44"/>
      <c r="E127" s="44"/>
      <c r="F127" s="44"/>
      <c r="G127" s="44"/>
      <c r="H127" s="44"/>
    </row>
    <row r="128" spans="1:8" x14ac:dyDescent="0.25">
      <c r="A128" s="58" t="s">
        <v>186</v>
      </c>
      <c r="B128" s="55" t="s">
        <v>112</v>
      </c>
      <c r="C128" s="19" t="s">
        <v>244</v>
      </c>
      <c r="D128" s="44"/>
      <c r="E128" s="44"/>
      <c r="F128" s="44"/>
      <c r="G128" s="44"/>
      <c r="H128" s="44"/>
    </row>
    <row r="129" spans="1:8" ht="31.5" x14ac:dyDescent="0.25">
      <c r="A129" s="58" t="s">
        <v>187</v>
      </c>
      <c r="B129" s="55" t="s">
        <v>113</v>
      </c>
      <c r="C129" s="19" t="s">
        <v>244</v>
      </c>
      <c r="D129" s="44"/>
      <c r="E129" s="44"/>
      <c r="F129" s="44"/>
      <c r="G129" s="44"/>
      <c r="H129" s="44"/>
    </row>
    <row r="130" spans="1:8" ht="31.5" x14ac:dyDescent="0.25">
      <c r="A130" s="58" t="s">
        <v>188</v>
      </c>
      <c r="B130" s="55" t="s">
        <v>114</v>
      </c>
      <c r="C130" s="19" t="s">
        <v>244</v>
      </c>
      <c r="D130" s="44"/>
      <c r="E130" s="44"/>
      <c r="F130" s="44"/>
      <c r="G130" s="44"/>
      <c r="H130" s="44"/>
    </row>
    <row r="131" spans="1:8" x14ac:dyDescent="0.25">
      <c r="A131" s="58" t="s">
        <v>189</v>
      </c>
      <c r="B131" s="55" t="s">
        <v>115</v>
      </c>
      <c r="C131" s="19" t="s">
        <v>244</v>
      </c>
      <c r="D131" s="44">
        <f>D110-SUM(D113:D130)</f>
        <v>0</v>
      </c>
      <c r="E131" s="44">
        <f>E110-SUM(E113:E130)</f>
        <v>0</v>
      </c>
      <c r="F131" s="44">
        <f>F110-SUM(F113:F130)</f>
        <v>0</v>
      </c>
      <c r="G131" s="44">
        <f>G110-SUM(G113:G130)</f>
        <v>0</v>
      </c>
      <c r="H131" s="44">
        <f>H110-SUM(H113:H130)</f>
        <v>0</v>
      </c>
    </row>
    <row r="132" spans="1:8" ht="31.5" x14ac:dyDescent="0.25">
      <c r="A132" s="51" t="s">
        <v>77</v>
      </c>
      <c r="B132" s="56" t="s">
        <v>159</v>
      </c>
      <c r="C132" s="19" t="s">
        <v>244</v>
      </c>
      <c r="D132" s="44">
        <f>D110</f>
        <v>150</v>
      </c>
      <c r="E132" s="44">
        <f>E110</f>
        <v>192</v>
      </c>
      <c r="F132" s="44">
        <f>F110</f>
        <v>163</v>
      </c>
      <c r="G132" s="44">
        <f>G110</f>
        <v>170</v>
      </c>
      <c r="H132" s="44">
        <f>H110</f>
        <v>181</v>
      </c>
    </row>
    <row r="133" spans="1:8" x14ac:dyDescent="0.25">
      <c r="A133" s="51" t="s">
        <v>49</v>
      </c>
      <c r="B133" s="56" t="s">
        <v>89</v>
      </c>
      <c r="C133" s="19" t="s">
        <v>244</v>
      </c>
      <c r="D133" s="44">
        <v>150</v>
      </c>
      <c r="E133" s="44">
        <v>192</v>
      </c>
      <c r="F133" s="44">
        <v>163</v>
      </c>
      <c r="G133" s="44">
        <v>170</v>
      </c>
      <c r="H133" s="44">
        <v>181</v>
      </c>
    </row>
    <row r="134" spans="1:8" x14ac:dyDescent="0.25">
      <c r="A134" s="51" t="s">
        <v>50</v>
      </c>
      <c r="B134" s="56" t="s">
        <v>31</v>
      </c>
      <c r="C134" s="19" t="s">
        <v>244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56" t="s">
        <v>230</v>
      </c>
      <c r="C135" s="19" t="s">
        <v>244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51" t="s">
        <v>248</v>
      </c>
      <c r="B136" s="56" t="s">
        <v>233</v>
      </c>
      <c r="C136" s="19" t="s">
        <v>244</v>
      </c>
      <c r="D136" s="44"/>
      <c r="E136" s="44"/>
      <c r="F136" s="44"/>
      <c r="G136" s="44"/>
      <c r="H136" s="44"/>
    </row>
    <row r="137" spans="1:8" x14ac:dyDescent="0.25">
      <c r="A137" s="51" t="s">
        <v>249</v>
      </c>
      <c r="B137" s="56" t="s">
        <v>232</v>
      </c>
      <c r="C137" s="19" t="s">
        <v>244</v>
      </c>
      <c r="D137" s="44"/>
      <c r="E137" s="44"/>
      <c r="F137" s="44"/>
      <c r="G137" s="44"/>
      <c r="H137" s="44"/>
    </row>
    <row r="138" spans="1:8" x14ac:dyDescent="0.25">
      <c r="A138" s="51" t="s">
        <v>250</v>
      </c>
      <c r="B138" s="56" t="s">
        <v>231</v>
      </c>
      <c r="C138" s="19" t="s">
        <v>244</v>
      </c>
      <c r="D138" s="44"/>
      <c r="E138" s="44"/>
      <c r="F138" s="44"/>
      <c r="G138" s="44"/>
      <c r="H138" s="44"/>
    </row>
    <row r="139" spans="1:8" x14ac:dyDescent="0.25">
      <c r="A139" s="51" t="s">
        <v>247</v>
      </c>
      <c r="B139" s="56" t="s">
        <v>234</v>
      </c>
      <c r="C139" s="19" t="s">
        <v>244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71" t="s">
        <v>35</v>
      </c>
      <c r="B140" s="70" t="s">
        <v>253</v>
      </c>
      <c r="C140" s="20"/>
      <c r="D140" s="20"/>
      <c r="E140" s="20"/>
      <c r="F140" s="20"/>
      <c r="G140" s="20"/>
      <c r="H140" s="20"/>
    </row>
    <row r="141" spans="1:8" ht="31.5" x14ac:dyDescent="0.25">
      <c r="A141" s="18">
        <v>1</v>
      </c>
      <c r="B141" s="69" t="s">
        <v>256</v>
      </c>
      <c r="C141" s="19" t="s">
        <v>244</v>
      </c>
      <c r="D141" s="44">
        <f>D142+D145</f>
        <v>64.400000000000006</v>
      </c>
      <c r="E141" s="44">
        <v>96.1</v>
      </c>
      <c r="F141" s="44">
        <v>61.7</v>
      </c>
      <c r="G141" s="44">
        <v>58.8</v>
      </c>
      <c r="H141" s="44">
        <v>59.2</v>
      </c>
    </row>
    <row r="142" spans="1:8" x14ac:dyDescent="0.25">
      <c r="A142" s="18" t="s">
        <v>44</v>
      </c>
      <c r="B142" s="69" t="s">
        <v>37</v>
      </c>
      <c r="C142" s="19" t="s">
        <v>244</v>
      </c>
      <c r="D142" s="44">
        <f>D143+D144</f>
        <v>29</v>
      </c>
      <c r="E142" s="44">
        <v>48.6</v>
      </c>
      <c r="F142" s="44">
        <v>51.1</v>
      </c>
      <c r="G142" s="44">
        <v>51.4</v>
      </c>
      <c r="H142" s="44">
        <v>51.9</v>
      </c>
    </row>
    <row r="143" spans="1:8" x14ac:dyDescent="0.25">
      <c r="A143" s="18" t="s">
        <v>91</v>
      </c>
      <c r="B143" s="69" t="s">
        <v>193</v>
      </c>
      <c r="C143" s="19" t="s">
        <v>244</v>
      </c>
      <c r="D143" s="44">
        <v>19.7</v>
      </c>
      <c r="E143" s="44">
        <v>36.200000000000003</v>
      </c>
      <c r="F143" s="44">
        <v>41.7</v>
      </c>
      <c r="G143" s="44">
        <v>42.1</v>
      </c>
      <c r="H143" s="44">
        <v>42.5</v>
      </c>
    </row>
    <row r="144" spans="1:8" x14ac:dyDescent="0.25">
      <c r="A144" s="18" t="s">
        <v>67</v>
      </c>
      <c r="B144" s="69" t="s">
        <v>194</v>
      </c>
      <c r="C144" s="19" t="s">
        <v>244</v>
      </c>
      <c r="D144" s="44">
        <v>9.3000000000000007</v>
      </c>
      <c r="E144" s="44">
        <v>12.4</v>
      </c>
      <c r="F144" s="44">
        <v>9.4</v>
      </c>
      <c r="G144" s="44">
        <v>9.3000000000000007</v>
      </c>
      <c r="H144" s="44">
        <v>9.4</v>
      </c>
    </row>
    <row r="145" spans="1:16384" x14ac:dyDescent="0.25">
      <c r="A145" s="18" t="s">
        <v>45</v>
      </c>
      <c r="B145" s="69" t="s">
        <v>116</v>
      </c>
      <c r="C145" s="19" t="s">
        <v>244</v>
      </c>
      <c r="D145" s="44">
        <v>35.4</v>
      </c>
      <c r="E145" s="44">
        <v>47.5</v>
      </c>
      <c r="F145" s="44">
        <v>1.05</v>
      </c>
      <c r="G145" s="44">
        <v>7.4</v>
      </c>
      <c r="H145" s="44">
        <v>7.3</v>
      </c>
    </row>
    <row r="146" spans="1:16384" ht="31.5" x14ac:dyDescent="0.25">
      <c r="A146" s="18">
        <v>2</v>
      </c>
      <c r="B146" s="69" t="s">
        <v>254</v>
      </c>
      <c r="C146" s="19" t="s">
        <v>244</v>
      </c>
      <c r="D146" s="44">
        <v>64.099999999999994</v>
      </c>
      <c r="E146" s="44">
        <v>86.6</v>
      </c>
      <c r="F146" s="44">
        <v>62.4</v>
      </c>
      <c r="G146" s="44">
        <v>59.7</v>
      </c>
      <c r="H146" s="44">
        <v>60.1</v>
      </c>
    </row>
    <row r="147" spans="1:16384" x14ac:dyDescent="0.25">
      <c r="A147" s="18" t="s">
        <v>63</v>
      </c>
      <c r="B147" s="3" t="s">
        <v>260</v>
      </c>
      <c r="C147" s="19" t="s">
        <v>244</v>
      </c>
      <c r="D147" s="44"/>
      <c r="E147" s="44">
        <v>73.599999999999994</v>
      </c>
      <c r="F147" s="44">
        <v>47.5</v>
      </c>
      <c r="G147" s="44">
        <v>43.8</v>
      </c>
      <c r="H147" s="44">
        <v>43.9</v>
      </c>
    </row>
    <row r="148" spans="1:16384" ht="31.5" x14ac:dyDescent="0.25">
      <c r="A148" s="18">
        <v>3</v>
      </c>
      <c r="B148" s="69" t="s">
        <v>255</v>
      </c>
      <c r="C148" s="19" t="s">
        <v>244</v>
      </c>
      <c r="D148" s="44">
        <f>D141-D146</f>
        <v>0.30000000000001137</v>
      </c>
      <c r="E148" s="44">
        <f>E141-E146</f>
        <v>9.5</v>
      </c>
      <c r="F148" s="44">
        <f>F141-F146</f>
        <v>-0.69999999999999574</v>
      </c>
      <c r="G148" s="44">
        <v>-1.6</v>
      </c>
      <c r="H148" s="44">
        <v>-3.1</v>
      </c>
    </row>
    <row r="149" spans="1:16384" x14ac:dyDescent="0.25">
      <c r="A149" s="18" t="s">
        <v>78</v>
      </c>
      <c r="B149" s="69" t="s">
        <v>88</v>
      </c>
      <c r="C149" s="19" t="s">
        <v>244</v>
      </c>
      <c r="D149" s="44"/>
      <c r="E149" s="44"/>
      <c r="F149" s="44"/>
      <c r="G149" s="44"/>
      <c r="H149" s="44"/>
    </row>
    <row r="150" spans="1:16384" x14ac:dyDescent="0.25">
      <c r="A150" s="11" t="s">
        <v>246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1">
        <v>1</v>
      </c>
      <c r="B151" s="56" t="s">
        <v>39</v>
      </c>
      <c r="C151" s="19" t="s">
        <v>9</v>
      </c>
      <c r="D151" s="44">
        <v>1482</v>
      </c>
      <c r="E151" s="44">
        <v>1460</v>
      </c>
      <c r="F151" s="44">
        <v>1463</v>
      </c>
      <c r="G151" s="44">
        <v>1463</v>
      </c>
      <c r="H151" s="44">
        <v>1463</v>
      </c>
    </row>
    <row r="152" spans="1:16384" ht="47.25" x14ac:dyDescent="0.25">
      <c r="A152" s="51" t="s">
        <v>76</v>
      </c>
      <c r="B152" s="56" t="s">
        <v>41</v>
      </c>
      <c r="C152" s="19" t="s">
        <v>9</v>
      </c>
      <c r="D152" s="44">
        <v>5</v>
      </c>
      <c r="E152" s="44">
        <v>36</v>
      </c>
      <c r="F152" s="44">
        <v>20</v>
      </c>
      <c r="G152" s="44">
        <v>15</v>
      </c>
      <c r="H152" s="44">
        <v>8</v>
      </c>
    </row>
    <row r="153" spans="1:16384" ht="31.5" x14ac:dyDescent="0.25">
      <c r="A153" s="51" t="s">
        <v>77</v>
      </c>
      <c r="B153" s="56" t="s">
        <v>40</v>
      </c>
      <c r="C153" s="19" t="s">
        <v>7</v>
      </c>
      <c r="D153" s="44">
        <v>0.2</v>
      </c>
      <c r="E153" s="68">
        <v>2.38</v>
      </c>
      <c r="F153" s="44">
        <v>2</v>
      </c>
      <c r="G153" s="44">
        <v>1.5</v>
      </c>
      <c r="H153" s="44">
        <v>1</v>
      </c>
    </row>
    <row r="154" spans="1:16384" ht="47.25" x14ac:dyDescent="0.25">
      <c r="A154" s="51" t="s">
        <v>78</v>
      </c>
      <c r="B154" s="56" t="s">
        <v>42</v>
      </c>
      <c r="C154" s="19" t="s">
        <v>43</v>
      </c>
      <c r="D154" s="44">
        <v>91</v>
      </c>
      <c r="E154" s="44">
        <v>50</v>
      </c>
      <c r="F154" s="44">
        <v>50</v>
      </c>
      <c r="G154" s="44">
        <v>50</v>
      </c>
      <c r="H154" s="44">
        <v>50</v>
      </c>
    </row>
    <row r="155" spans="1:16384" s="13" customFormat="1" ht="31.5" x14ac:dyDescent="0.25">
      <c r="A155" s="57" t="s">
        <v>79</v>
      </c>
      <c r="B155" s="56" t="s">
        <v>117</v>
      </c>
      <c r="C155" s="19" t="s">
        <v>9</v>
      </c>
      <c r="D155" s="44">
        <v>1482</v>
      </c>
      <c r="E155" s="44">
        <v>1460</v>
      </c>
      <c r="F155" s="44">
        <v>1463</v>
      </c>
      <c r="G155" s="44">
        <v>1463</v>
      </c>
      <c r="H155" s="44">
        <v>1463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92" t="s">
        <v>84</v>
      </c>
      <c r="B156" s="90" t="s">
        <v>191</v>
      </c>
      <c r="C156" s="19" t="s">
        <v>166</v>
      </c>
      <c r="D156" s="44">
        <v>35063</v>
      </c>
      <c r="E156" s="44">
        <v>36682</v>
      </c>
      <c r="F156" s="44">
        <v>37415</v>
      </c>
      <c r="G156" s="44">
        <v>38163</v>
      </c>
      <c r="H156" s="44">
        <v>38927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92"/>
      <c r="B157" s="90"/>
      <c r="C157" s="19" t="s">
        <v>19</v>
      </c>
      <c r="D157" s="44"/>
      <c r="E157" s="44">
        <f>E156/D156*100</f>
        <v>104.61740296038559</v>
      </c>
      <c r="F157" s="44">
        <f>F156/E156*100</f>
        <v>101.99825527506678</v>
      </c>
      <c r="G157" s="44">
        <f>G156/F156*100</f>
        <v>101.9991981825471</v>
      </c>
      <c r="H157" s="44">
        <f>H156/G156*100</f>
        <v>102.00193905091319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8" t="s">
        <v>85</v>
      </c>
      <c r="B158" s="55" t="s">
        <v>192</v>
      </c>
      <c r="C158" s="47" t="s">
        <v>244</v>
      </c>
      <c r="D158" s="44">
        <v>467.8</v>
      </c>
      <c r="E158" s="44">
        <f>E156*E155*12/1000000</f>
        <v>642.66863999999998</v>
      </c>
      <c r="F158" s="44">
        <f>F156*F155*12/1000000</f>
        <v>656.85774000000004</v>
      </c>
      <c r="G158" s="44">
        <f>G156*G155*12/1000000</f>
        <v>669.98962800000004</v>
      </c>
      <c r="H158" s="44">
        <f>H156*H155*12/1000000</f>
        <v>683.40241200000003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2020-11-10T12:08:58Z</dcterms:modified>
  <cp:contentStatus>проект</cp:contentStatus>
</cp:coreProperties>
</file>